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Volumes/desk/個人/松下/！いまいじってるもの！/"/>
    </mc:Choice>
  </mc:AlternateContent>
  <xr:revisionPtr revIDLastSave="0" documentId="13_ncr:1_{FB052B7E-FADA-524E-9E7C-FFAD279F9029}" xr6:coauthVersionLast="47" xr6:coauthVersionMax="47" xr10:uidLastSave="{00000000-0000-0000-0000-000000000000}"/>
  <bookViews>
    <workbookView xWindow="2280" yWindow="500" windowWidth="28800" windowHeight="15840" xr2:uid="{475BE0A2-0435-4541-A04F-CD1A2338B2B0}"/>
  </bookViews>
  <sheets>
    <sheet name="請求書発行の注意点" sheetId="6" r:id="rId1"/>
    <sheet name="入力参考" sheetId="7" r:id="rId2"/>
    <sheet name="①請求書" sheetId="1" r:id="rId3"/>
    <sheet name="②請求書明細（自動入力）※①と一緒に送付してください" sheetId="2" r:id="rId4"/>
    <sheet name="撮影部料金" sheetId="3" r:id="rId5"/>
  </sheets>
  <definedNames>
    <definedName name="_xlnm.Print_Area" localSheetId="2">①請求書!$A$1:$AI$62</definedName>
    <definedName name="_xlnm.Print_Area" localSheetId="3">'②請求書明細（自動入力）※①と一緒に送付してください'!$A$1:$AI$47</definedName>
    <definedName name="_xlnm.Print_Area" localSheetId="4">撮影部料金!$A$1:$T$47</definedName>
    <definedName name="_xlnm.Print_Area" localSheetId="0">請求書発行の注意点!$A$1:$F$36</definedName>
    <definedName name="_xlnm.Print_Area" localSheetId="1">入力参考!$A$1:$I$57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 l="1"/>
  <c r="G10" i="2"/>
  <c r="G9" i="2"/>
  <c r="G8" i="2"/>
  <c r="G7" i="2"/>
  <c r="AD55" i="1"/>
  <c r="A13" i="2"/>
  <c r="A14" i="2"/>
  <c r="G13" i="2"/>
  <c r="G14" i="2"/>
  <c r="C14" i="2"/>
  <c r="Y29" i="1"/>
  <c r="Y30" i="1"/>
  <c r="Y28" i="1"/>
  <c r="G12" i="2"/>
  <c r="C7" i="2"/>
  <c r="C11" i="2"/>
  <c r="M43" i="2" s="1"/>
  <c r="Y19" i="2"/>
  <c r="Y25" i="2" s="1"/>
  <c r="C12" i="2"/>
  <c r="A12" i="2"/>
  <c r="A11" i="2"/>
  <c r="A42" i="2" s="1"/>
  <c r="A8" i="2"/>
  <c r="A7" i="2"/>
  <c r="A18" i="2" s="1"/>
  <c r="C13" i="2"/>
  <c r="Q7" i="2"/>
  <c r="Q8" i="2"/>
  <c r="Q9" i="2"/>
  <c r="Q10" i="2"/>
  <c r="Q11" i="2"/>
  <c r="C8" i="2"/>
  <c r="C9" i="2"/>
  <c r="M31" i="2" s="1"/>
  <c r="C10" i="2"/>
  <c r="M37" i="2" s="1"/>
  <c r="N8" i="2"/>
  <c r="N9" i="2"/>
  <c r="N10" i="2"/>
  <c r="N11" i="2"/>
  <c r="J8" i="2"/>
  <c r="J9" i="2"/>
  <c r="J10" i="2"/>
  <c r="J11" i="2"/>
  <c r="N7" i="2"/>
  <c r="J7" i="2"/>
  <c r="A10" i="2"/>
  <c r="A36" i="2" s="1"/>
  <c r="A9" i="2"/>
  <c r="A30" i="2" s="1"/>
  <c r="A24" i="2"/>
  <c r="Y23" i="2"/>
  <c r="Y29" i="2" s="1"/>
  <c r="Y22" i="2"/>
  <c r="Y28" i="2" s="1"/>
  <c r="Y21" i="2"/>
  <c r="Y27" i="2" s="1"/>
  <c r="Y20" i="2"/>
  <c r="Y18" i="2"/>
  <c r="Y24" i="2" s="1"/>
  <c r="Y30" i="2" s="1"/>
  <c r="Y36" i="2" s="1"/>
  <c r="Y42" i="2" s="1"/>
  <c r="AC2" i="2"/>
  <c r="AC1" i="2"/>
  <c r="M19" i="2" l="1"/>
  <c r="M25" i="2"/>
  <c r="AD34" i="1"/>
  <c r="M33" i="2"/>
  <c r="T33" i="2" s="1"/>
  <c r="W33" i="2" s="1"/>
  <c r="T35" i="2"/>
  <c r="W35" i="2" s="1"/>
  <c r="M39" i="2"/>
  <c r="P39" i="2" s="1"/>
  <c r="AM39" i="2" s="1"/>
  <c r="M41" i="2"/>
  <c r="P41" i="2" s="1"/>
  <c r="M36" i="2"/>
  <c r="AD36" i="2" s="1"/>
  <c r="M45" i="2"/>
  <c r="T45" i="2" s="1"/>
  <c r="W45" i="2" s="1"/>
  <c r="T47" i="2"/>
  <c r="W47" i="2" s="1"/>
  <c r="M42" i="2"/>
  <c r="AD42" i="2" s="1"/>
  <c r="M22" i="2"/>
  <c r="T22" i="2" s="1"/>
  <c r="W22" i="2" s="1"/>
  <c r="M27" i="2"/>
  <c r="T27" i="2" s="1"/>
  <c r="W27" i="2" s="1"/>
  <c r="M30" i="2"/>
  <c r="AD30" i="2" s="1"/>
  <c r="M38" i="2"/>
  <c r="M46" i="2"/>
  <c r="P46" i="2" s="1"/>
  <c r="M47" i="2"/>
  <c r="P47" i="2" s="1"/>
  <c r="M21" i="2"/>
  <c r="T21" i="2" s="1"/>
  <c r="W21" i="2" s="1"/>
  <c r="T29" i="2"/>
  <c r="W29" i="2" s="1"/>
  <c r="M28" i="2"/>
  <c r="P28" i="2" s="1"/>
  <c r="M29" i="2"/>
  <c r="P29" i="2" s="1"/>
  <c r="M26" i="2"/>
  <c r="M32" i="2"/>
  <c r="M44" i="2"/>
  <c r="M20" i="2"/>
  <c r="P20" i="2" s="1"/>
  <c r="M40" i="2"/>
  <c r="P40" i="2" s="1"/>
  <c r="T41" i="2"/>
  <c r="W41" i="2" s="1"/>
  <c r="M34" i="2"/>
  <c r="P34" i="2" s="1"/>
  <c r="M35" i="2"/>
  <c r="P35" i="2" s="1"/>
  <c r="M23" i="2"/>
  <c r="P23" i="2" s="1"/>
  <c r="T23" i="2"/>
  <c r="W23" i="2" s="1"/>
  <c r="M18" i="2"/>
  <c r="AD18" i="2" s="1"/>
  <c r="M24" i="2"/>
  <c r="AD24" i="2" s="1"/>
  <c r="Y31" i="2"/>
  <c r="Y34" i="2"/>
  <c r="Y35" i="2"/>
  <c r="Y33" i="2"/>
  <c r="Y26" i="2"/>
  <c r="T28" i="2" l="1"/>
  <c r="W28" i="2" s="1"/>
  <c r="AN28" i="2" s="1"/>
  <c r="T40" i="2"/>
  <c r="W40" i="2" s="1"/>
  <c r="T34" i="2"/>
  <c r="W34" i="2" s="1"/>
  <c r="T39" i="2"/>
  <c r="W39" i="2" s="1"/>
  <c r="P33" i="2"/>
  <c r="P27" i="2"/>
  <c r="AM27" i="2" s="1"/>
  <c r="P45" i="2"/>
  <c r="AM45" i="2" s="1"/>
  <c r="T46" i="2"/>
  <c r="W46" i="2" s="1"/>
  <c r="P22" i="2"/>
  <c r="AM22" i="2" s="1"/>
  <c r="P21" i="2"/>
  <c r="AM21" i="2" s="1"/>
  <c r="T20" i="2"/>
  <c r="P31" i="2"/>
  <c r="AM31" i="2" s="1"/>
  <c r="W31" i="2"/>
  <c r="T31" i="2"/>
  <c r="P32" i="2"/>
  <c r="AM32" i="2" s="1"/>
  <c r="W32" i="2"/>
  <c r="T32" i="2"/>
  <c r="T44" i="2"/>
  <c r="W44" i="2"/>
  <c r="P44" i="2"/>
  <c r="AM44" i="2" s="1"/>
  <c r="P25" i="2"/>
  <c r="AM25" i="2" s="1"/>
  <c r="T25" i="2"/>
  <c r="W25" i="2"/>
  <c r="W38" i="2"/>
  <c r="T38" i="2"/>
  <c r="P38" i="2"/>
  <c r="AM38" i="2" s="1"/>
  <c r="W26" i="2"/>
  <c r="P26" i="2"/>
  <c r="AM26" i="2" s="1"/>
  <c r="T26" i="2"/>
  <c r="T37" i="2"/>
  <c r="W37" i="2"/>
  <c r="P37" i="2"/>
  <c r="AM37" i="2" s="1"/>
  <c r="T43" i="2"/>
  <c r="P43" i="2"/>
  <c r="AM43" i="2" s="1"/>
  <c r="W43" i="2"/>
  <c r="W20" i="2"/>
  <c r="T19" i="2"/>
  <c r="W19" i="2"/>
  <c r="P19" i="2"/>
  <c r="AM19" i="2" s="1"/>
  <c r="AN29" i="2"/>
  <c r="AN47" i="2"/>
  <c r="AN40" i="2"/>
  <c r="AN34" i="2"/>
  <c r="AM34" i="2"/>
  <c r="AM20" i="2"/>
  <c r="AN21" i="2"/>
  <c r="AN33" i="2"/>
  <c r="AN22" i="2"/>
  <c r="AN45" i="2"/>
  <c r="AN41" i="2"/>
  <c r="AN27" i="2"/>
  <c r="AN23" i="2"/>
  <c r="AM23" i="2"/>
  <c r="AM41" i="2"/>
  <c r="AM47" i="2"/>
  <c r="AM46" i="2"/>
  <c r="AN35" i="2"/>
  <c r="AM28" i="2"/>
  <c r="AM29" i="2"/>
  <c r="AM33" i="2"/>
  <c r="AM40" i="2"/>
  <c r="AM35" i="2"/>
  <c r="Y40" i="2"/>
  <c r="Y46" i="2" s="1"/>
  <c r="Y37" i="2"/>
  <c r="Y43" i="2" s="1"/>
  <c r="Y41" i="2"/>
  <c r="Y47" i="2" s="1"/>
  <c r="Y32" i="2"/>
  <c r="Y39" i="2"/>
  <c r="Y45" i="2" s="1"/>
  <c r="AN39" i="2" l="1"/>
  <c r="AP39" i="2" s="1"/>
  <c r="AD39" i="2" s="1"/>
  <c r="AN46" i="2"/>
  <c r="AP46" i="2" s="1"/>
  <c r="AD46" i="2" s="1"/>
  <c r="AN25" i="2"/>
  <c r="AP25" i="2" s="1"/>
  <c r="AD25" i="2" s="1"/>
  <c r="AN43" i="2"/>
  <c r="AP43" i="2" s="1"/>
  <c r="AD43" i="2" s="1"/>
  <c r="AN19" i="2"/>
  <c r="AP19" i="2" s="1"/>
  <c r="AD19" i="2" s="1"/>
  <c r="AN31" i="2"/>
  <c r="AP31" i="2" s="1"/>
  <c r="AD31" i="2" s="1"/>
  <c r="AN44" i="2"/>
  <c r="AP44" i="2" s="1"/>
  <c r="AN26" i="2"/>
  <c r="AP26" i="2" s="1"/>
  <c r="AD26" i="2" s="1"/>
  <c r="AP22" i="2"/>
  <c r="AD22" i="2" s="1"/>
  <c r="AN32" i="2"/>
  <c r="AP32" i="2" s="1"/>
  <c r="AD32" i="2" s="1"/>
  <c r="AN20" i="2"/>
  <c r="AP20" i="2" s="1"/>
  <c r="AD20" i="2" s="1"/>
  <c r="AN37" i="2"/>
  <c r="AP37" i="2" s="1"/>
  <c r="AD37" i="2" s="1"/>
  <c r="AN38" i="2"/>
  <c r="AP38" i="2" s="1"/>
  <c r="AP47" i="2"/>
  <c r="AD47" i="2" s="1"/>
  <c r="AP33" i="2"/>
  <c r="AD33" i="2" s="1"/>
  <c r="AP45" i="2"/>
  <c r="AD45" i="2" s="1"/>
  <c r="AP21" i="2"/>
  <c r="AD21" i="2" s="1"/>
  <c r="AP28" i="2"/>
  <c r="AD28" i="2" s="1"/>
  <c r="AP35" i="2"/>
  <c r="AD35" i="2" s="1"/>
  <c r="AP40" i="2"/>
  <c r="AD40" i="2" s="1"/>
  <c r="AP29" i="2"/>
  <c r="AD29" i="2" s="1"/>
  <c r="AP41" i="2"/>
  <c r="AD41" i="2" s="1"/>
  <c r="AP34" i="2"/>
  <c r="AD34" i="2" s="1"/>
  <c r="AP23" i="2"/>
  <c r="AD23" i="2" s="1"/>
  <c r="AP27" i="2"/>
  <c r="AD27" i="2" s="1"/>
  <c r="Y38" i="2"/>
  <c r="Y44" i="2" s="1"/>
  <c r="AD21" i="1" l="1"/>
  <c r="AD23" i="1"/>
  <c r="AD38" i="2"/>
  <c r="AD44" i="2"/>
  <c r="AD22" i="1"/>
  <c r="AD25" i="1" l="1"/>
  <c r="AD24" i="1"/>
  <c r="AD32" i="1" l="1"/>
  <c r="AD36" i="1" s="1"/>
  <c r="AD38" i="1" s="1"/>
  <c r="T17" i="1" s="1"/>
</calcChain>
</file>

<file path=xl/sharedStrings.xml><?xml version="1.0" encoding="utf-8"?>
<sst xmlns="http://schemas.openxmlformats.org/spreadsheetml/2006/main" count="354" uniqueCount="137">
  <si>
    <t>請求日：</t>
    <rPh sb="0" eb="3">
      <t xml:space="preserve">セイキュウビ </t>
    </rPh>
    <phoneticPr fontId="1"/>
  </si>
  <si>
    <t>年　月　日</t>
    <rPh sb="0" eb="1">
      <t xml:space="preserve">ネン </t>
    </rPh>
    <phoneticPr fontId="1"/>
  </si>
  <si>
    <t>請求No：</t>
    <rPh sb="0" eb="1">
      <t xml:space="preserve">セイキュウ </t>
    </rPh>
    <phoneticPr fontId="1"/>
  </si>
  <si>
    <t>※任意</t>
    <phoneticPr fontId="1"/>
  </si>
  <si>
    <t>株式会社 ダンスノットアクト</t>
    <rPh sb="2" eb="4">
      <t xml:space="preserve">カイシャ </t>
    </rPh>
    <phoneticPr fontId="1"/>
  </si>
  <si>
    <t>請求者</t>
    <rPh sb="0" eb="3">
      <t xml:space="preserve">セイキュウシャ </t>
    </rPh>
    <phoneticPr fontId="1"/>
  </si>
  <si>
    <t>登録番号</t>
    <rPh sb="0" eb="2">
      <t xml:space="preserve">トウロク </t>
    </rPh>
    <rPh sb="2" eb="4">
      <t xml:space="preserve">バンゴウ </t>
    </rPh>
    <phoneticPr fontId="1"/>
  </si>
  <si>
    <t>T</t>
    <phoneticPr fontId="1"/>
  </si>
  <si>
    <t>職種</t>
    <rPh sb="0" eb="2">
      <t xml:space="preserve">ショクシュ </t>
    </rPh>
    <phoneticPr fontId="1"/>
  </si>
  <si>
    <t>撮影チーフ</t>
    <rPh sb="0" eb="2">
      <t>サツエイ</t>
    </rPh>
    <phoneticPr fontId="1"/>
  </si>
  <si>
    <t>担当者：</t>
    <rPh sb="0" eb="3">
      <t xml:space="preserve">タントウシャ </t>
    </rPh>
    <phoneticPr fontId="1"/>
  </si>
  <si>
    <t>住所</t>
    <rPh sb="0" eb="2">
      <t xml:space="preserve">ジュウショ </t>
    </rPh>
    <phoneticPr fontId="1"/>
  </si>
  <si>
    <t>〒</t>
    <phoneticPr fontId="1"/>
  </si>
  <si>
    <t>－</t>
    <phoneticPr fontId="1"/>
  </si>
  <si>
    <t>作品No：</t>
    <rPh sb="0" eb="1">
      <t xml:space="preserve">サクヒン </t>
    </rPh>
    <phoneticPr fontId="1"/>
  </si>
  <si>
    <t>作品名：</t>
    <rPh sb="0" eb="1">
      <t xml:space="preserve">サクヒンメイ </t>
    </rPh>
    <phoneticPr fontId="1"/>
  </si>
  <si>
    <t>TEL</t>
    <phoneticPr fontId="1"/>
  </si>
  <si>
    <t>Mail</t>
    <phoneticPr fontId="1"/>
  </si>
  <si>
    <t>合計請求金額</t>
    <rPh sb="0" eb="2">
      <t xml:space="preserve">ゴウケイ </t>
    </rPh>
    <rPh sb="2" eb="6">
      <t xml:space="preserve">セイキュウキンガク </t>
    </rPh>
    <phoneticPr fontId="1"/>
  </si>
  <si>
    <t>作業日</t>
    <rPh sb="0" eb="3">
      <t>サギョウビ</t>
    </rPh>
    <phoneticPr fontId="1"/>
  </si>
  <si>
    <t>作業区分</t>
    <rPh sb="0" eb="2">
      <t>サギョウ</t>
    </rPh>
    <rPh sb="2" eb="4">
      <t>クブン</t>
    </rPh>
    <phoneticPr fontId="1"/>
  </si>
  <si>
    <t>その他(足場等)</t>
    <rPh sb="2" eb="3">
      <t>タ</t>
    </rPh>
    <rPh sb="4" eb="6">
      <t>アシバ</t>
    </rPh>
    <rPh sb="6" eb="7">
      <t>トウ</t>
    </rPh>
    <phoneticPr fontId="1"/>
  </si>
  <si>
    <t>日別作業時間</t>
    <rPh sb="0" eb="2">
      <t>ヒベツ</t>
    </rPh>
    <rPh sb="2" eb="6">
      <t>サギョウジカン</t>
    </rPh>
    <phoneticPr fontId="1"/>
  </si>
  <si>
    <t>金額</t>
    <rPh sb="0" eb="2">
      <t>キンガク</t>
    </rPh>
    <phoneticPr fontId="1"/>
  </si>
  <si>
    <t>：</t>
    <phoneticPr fontId="1"/>
  </si>
  <si>
    <t>～</t>
    <phoneticPr fontId="1"/>
  </si>
  <si>
    <t>＜備考欄＞　</t>
    <rPh sb="1" eb="4">
      <t xml:space="preserve">ビコウラン </t>
    </rPh>
    <phoneticPr fontId="1"/>
  </si>
  <si>
    <t>消費税10%対象</t>
    <phoneticPr fontId="1"/>
  </si>
  <si>
    <t>消費税</t>
    <phoneticPr fontId="1"/>
  </si>
  <si>
    <t>合計</t>
    <phoneticPr fontId="1"/>
  </si>
  <si>
    <t>立替請求分</t>
    <rPh sb="0" eb="2">
      <t xml:space="preserve">タテカエ </t>
    </rPh>
    <rPh sb="2" eb="4">
      <t xml:space="preserve">セイキュウ </t>
    </rPh>
    <rPh sb="4" eb="5">
      <t xml:space="preserve">フン </t>
    </rPh>
    <phoneticPr fontId="1"/>
  </si>
  <si>
    <t>支払先</t>
    <rPh sb="0" eb="2">
      <t xml:space="preserve">シハライサキ </t>
    </rPh>
    <phoneticPr fontId="1"/>
  </si>
  <si>
    <t>立替内容</t>
    <rPh sb="0" eb="4">
      <t xml:space="preserve">タテカエナイヨウ </t>
    </rPh>
    <phoneticPr fontId="1"/>
  </si>
  <si>
    <t>金額（税込）</t>
    <rPh sb="0" eb="2">
      <t xml:space="preserve">キンガク </t>
    </rPh>
    <rPh sb="3" eb="5">
      <t xml:space="preserve">ゼイコミ </t>
    </rPh>
    <phoneticPr fontId="1"/>
  </si>
  <si>
    <t>振込先</t>
    <rPh sb="0" eb="3">
      <t xml:space="preserve">フリコミサキ </t>
    </rPh>
    <phoneticPr fontId="1"/>
  </si>
  <si>
    <t>銀行</t>
    <rPh sb="0" eb="2">
      <t xml:space="preserve">ギンコウ </t>
    </rPh>
    <phoneticPr fontId="1"/>
  </si>
  <si>
    <t>支店</t>
    <rPh sb="0" eb="2">
      <t xml:space="preserve">シテン </t>
    </rPh>
    <phoneticPr fontId="1"/>
  </si>
  <si>
    <t>口座番号</t>
    <rPh sb="2" eb="4">
      <t xml:space="preserve">バンゴウ </t>
    </rPh>
    <phoneticPr fontId="1"/>
  </si>
  <si>
    <t>普通</t>
  </si>
  <si>
    <t>名義人名</t>
    <rPh sb="0" eb="4">
      <t xml:space="preserve">メイギニンメイ </t>
    </rPh>
    <phoneticPr fontId="1"/>
  </si>
  <si>
    <t>合計</t>
    <rPh sb="0" eb="2">
      <t xml:space="preserve">ゴウケイ </t>
    </rPh>
    <phoneticPr fontId="1"/>
  </si>
  <si>
    <t>職種</t>
    <rPh sb="0" eb="2">
      <t>ショクシュ</t>
    </rPh>
    <phoneticPr fontId="1"/>
  </si>
  <si>
    <t>時給</t>
    <rPh sb="0" eb="2">
      <t>ジキュウ</t>
    </rPh>
    <phoneticPr fontId="1"/>
  </si>
  <si>
    <t>作業区分</t>
    <rPh sb="0" eb="4">
      <t>サギョウクブン</t>
    </rPh>
    <phoneticPr fontId="1"/>
  </si>
  <si>
    <t>in</t>
    <phoneticPr fontId="1"/>
  </si>
  <si>
    <t>out</t>
    <phoneticPr fontId="1"/>
  </si>
  <si>
    <t>単価率</t>
    <rPh sb="0" eb="3">
      <t>タンカリツ</t>
    </rPh>
    <phoneticPr fontId="1"/>
  </si>
  <si>
    <t>機材チェック</t>
    <rPh sb="0" eb="2">
      <t>キザイ</t>
    </rPh>
    <phoneticPr fontId="1"/>
  </si>
  <si>
    <t>一日</t>
    <rPh sb="0" eb="2">
      <t>イチニチ</t>
    </rPh>
    <phoneticPr fontId="1"/>
  </si>
  <si>
    <t>撮影２ｎｄ</t>
    <phoneticPr fontId="1"/>
  </si>
  <si>
    <t>早朝オーバーターム②</t>
    <rPh sb="0" eb="2">
      <t>ソウチョウ</t>
    </rPh>
    <phoneticPr fontId="1"/>
  </si>
  <si>
    <t>作業内容</t>
    <rPh sb="0" eb="2">
      <t>サギョウ</t>
    </rPh>
    <rPh sb="2" eb="4">
      <t>ナイヨウ</t>
    </rPh>
    <phoneticPr fontId="1"/>
  </si>
  <si>
    <t>撮影３ｒｄ</t>
    <phoneticPr fontId="1"/>
  </si>
  <si>
    <t>早朝オーバーターム①</t>
    <rPh sb="0" eb="2">
      <t>ソウチョウ</t>
    </rPh>
    <phoneticPr fontId="1"/>
  </si>
  <si>
    <t>基本</t>
    <rPh sb="0" eb="2">
      <t>キホン</t>
    </rPh>
    <phoneticPr fontId="1"/>
  </si>
  <si>
    <t>夜間オーバータイム①</t>
    <rPh sb="0" eb="2">
      <t>ヤカン</t>
    </rPh>
    <phoneticPr fontId="1"/>
  </si>
  <si>
    <t>夜間オーバータイム②</t>
    <rPh sb="0" eb="2">
      <t>ヤカン</t>
    </rPh>
    <phoneticPr fontId="1"/>
  </si>
  <si>
    <t>作業日</t>
    <rPh sb="0" eb="3">
      <t xml:space="preserve">サギョウビ </t>
    </rPh>
    <phoneticPr fontId="1"/>
  </si>
  <si>
    <t>作業時間</t>
    <rPh sb="0" eb="4">
      <t>サギョウジカン</t>
    </rPh>
    <phoneticPr fontId="1"/>
  </si>
  <si>
    <t>作業単価</t>
    <rPh sb="0" eb="4">
      <t>サギョウタンカ</t>
    </rPh>
    <phoneticPr fontId="1"/>
  </si>
  <si>
    <t>金額</t>
    <rPh sb="0" eb="2">
      <t xml:space="preserve">キンガク </t>
    </rPh>
    <phoneticPr fontId="1"/>
  </si>
  <si>
    <t>：</t>
  </si>
  <si>
    <t>※下記オーバータイムは基本料金1h単価をベースに設定。
※18:00-22:00と5:00-8:00は25%増し、深夜22:00-32:00は50%増し。</t>
    <rPh sb="1" eb="3">
      <t xml:space="preserve">カキ </t>
    </rPh>
    <rPh sb="11" eb="13">
      <t xml:space="preserve">キホン </t>
    </rPh>
    <rPh sb="13" eb="15">
      <t xml:space="preserve">リョウキン </t>
    </rPh>
    <rPh sb="17" eb="19">
      <t xml:space="preserve">タンカ </t>
    </rPh>
    <rPh sb="24" eb="26">
      <t xml:space="preserve">セッテイ </t>
    </rPh>
    <rPh sb="54" eb="55">
      <t xml:space="preserve">マシ </t>
    </rPh>
    <rPh sb="57" eb="59">
      <t xml:space="preserve">シンヤ </t>
    </rPh>
    <rPh sb="74" eb="75">
      <t xml:space="preserve">マシ </t>
    </rPh>
    <phoneticPr fontId="1"/>
  </si>
  <si>
    <t>撮影助手</t>
    <rPh sb="0" eb="2">
      <t xml:space="preserve">サツエイ </t>
    </rPh>
    <rPh sb="2" eb="4">
      <t xml:space="preserve">ジョシュ </t>
    </rPh>
    <phoneticPr fontId="1"/>
  </si>
  <si>
    <t>料金規定</t>
    <rPh sb="0" eb="2">
      <t xml:space="preserve">リョウキン </t>
    </rPh>
    <rPh sb="2" eb="4">
      <t xml:space="preserve">キテイ </t>
    </rPh>
    <phoneticPr fontId="1"/>
  </si>
  <si>
    <t>単価</t>
    <rPh sb="0" eb="2">
      <t xml:space="preserve">タンカ </t>
    </rPh>
    <phoneticPr fontId="1"/>
  </si>
  <si>
    <t>撮影チーフ　基本料金（定時）</t>
    <rPh sb="0" eb="2">
      <t xml:space="preserve">サツエイ </t>
    </rPh>
    <rPh sb="6" eb="8">
      <t xml:space="preserve">キホン </t>
    </rPh>
    <rPh sb="8" eb="10">
      <t xml:space="preserve">リョウキン </t>
    </rPh>
    <rPh sb="11" eb="13">
      <t xml:space="preserve">テイジ </t>
    </rPh>
    <phoneticPr fontId="1"/>
  </si>
  <si>
    <t>08:00~18:00</t>
    <phoneticPr fontId="1"/>
  </si>
  <si>
    <t>撮影2nd　基本料金（定時）</t>
    <rPh sb="0" eb="2">
      <t xml:space="preserve">サツエイ </t>
    </rPh>
    <rPh sb="6" eb="8">
      <t xml:space="preserve">キホン </t>
    </rPh>
    <rPh sb="8" eb="10">
      <t xml:space="preserve">リョウキン </t>
    </rPh>
    <rPh sb="11" eb="13">
      <t xml:space="preserve">テイジ </t>
    </rPh>
    <phoneticPr fontId="1"/>
  </si>
  <si>
    <t>撮影3rd　基本料金（定時）</t>
    <rPh sb="0" eb="2">
      <t xml:space="preserve">サツエイ </t>
    </rPh>
    <rPh sb="6" eb="8">
      <t xml:space="preserve">キホン </t>
    </rPh>
    <rPh sb="8" eb="10">
      <t xml:space="preserve">リョウキン </t>
    </rPh>
    <rPh sb="11" eb="13">
      <t xml:space="preserve">テイジ </t>
    </rPh>
    <phoneticPr fontId="1"/>
  </si>
  <si>
    <t>オーバータイム料金</t>
    <rPh sb="7" eb="9">
      <t xml:space="preserve">リョウキン </t>
    </rPh>
    <phoneticPr fontId="1"/>
  </si>
  <si>
    <t>18:00-19:00</t>
    <phoneticPr fontId="1"/>
  </si>
  <si>
    <r>
      <t xml:space="preserve">18:00-22:00
</t>
    </r>
    <r>
      <rPr>
        <b/>
        <sz val="12"/>
        <color theme="1"/>
        <rFont val="游ゴシック"/>
        <family val="3"/>
        <charset val="128"/>
        <scheme val="minor"/>
      </rPr>
      <t>￥3,750/h</t>
    </r>
    <r>
      <rPr>
        <sz val="12"/>
        <color theme="1"/>
        <rFont val="游ゴシック"/>
        <family val="2"/>
        <charset val="128"/>
        <scheme val="minor"/>
      </rPr>
      <t xml:space="preserve">
125%</t>
    </r>
    <phoneticPr fontId="1"/>
  </si>
  <si>
    <r>
      <t xml:space="preserve">18:00-22:00
</t>
    </r>
    <r>
      <rPr>
        <b/>
        <sz val="12"/>
        <color theme="1"/>
        <rFont val="游ゴシック"/>
        <family val="3"/>
        <charset val="128"/>
        <scheme val="minor"/>
      </rPr>
      <t>￥3,125/h</t>
    </r>
    <r>
      <rPr>
        <sz val="12"/>
        <color theme="1"/>
        <rFont val="游ゴシック"/>
        <family val="2"/>
        <charset val="128"/>
        <scheme val="minor"/>
      </rPr>
      <t xml:space="preserve">
125%</t>
    </r>
    <phoneticPr fontId="1"/>
  </si>
  <si>
    <r>
      <t xml:space="preserve">18:00-22:00
</t>
    </r>
    <r>
      <rPr>
        <b/>
        <sz val="12"/>
        <color theme="1"/>
        <rFont val="游ゴシック"/>
        <family val="3"/>
        <charset val="128"/>
        <scheme val="minor"/>
      </rPr>
      <t>￥2,500/h</t>
    </r>
    <r>
      <rPr>
        <sz val="12"/>
        <color theme="1"/>
        <rFont val="游ゴシック"/>
        <family val="2"/>
        <charset val="128"/>
        <scheme val="minor"/>
      </rPr>
      <t xml:space="preserve">
125%</t>
    </r>
    <phoneticPr fontId="1"/>
  </si>
  <si>
    <t>19:00-20:00</t>
    <phoneticPr fontId="1"/>
  </si>
  <si>
    <t>20:00-21:00</t>
    <phoneticPr fontId="1"/>
  </si>
  <si>
    <t>21:00-22:00</t>
    <phoneticPr fontId="1"/>
  </si>
  <si>
    <t>22:00-23:00</t>
    <phoneticPr fontId="1"/>
  </si>
  <si>
    <r>
      <t xml:space="preserve">22:00-32:00
</t>
    </r>
    <r>
      <rPr>
        <b/>
        <sz val="12"/>
        <color theme="1"/>
        <rFont val="游ゴシック"/>
        <family val="3"/>
        <charset val="128"/>
        <scheme val="minor"/>
      </rPr>
      <t>￥4,500/h</t>
    </r>
    <r>
      <rPr>
        <sz val="12"/>
        <color theme="1"/>
        <rFont val="游ゴシック"/>
        <family val="2"/>
        <charset val="128"/>
        <scheme val="minor"/>
      </rPr>
      <t xml:space="preserve">
150%</t>
    </r>
    <phoneticPr fontId="1"/>
  </si>
  <si>
    <r>
      <t xml:space="preserve">22:00-32:00
</t>
    </r>
    <r>
      <rPr>
        <b/>
        <sz val="12"/>
        <color theme="1"/>
        <rFont val="游ゴシック"/>
        <family val="3"/>
        <charset val="128"/>
        <scheme val="minor"/>
      </rPr>
      <t>￥3,750/h</t>
    </r>
    <r>
      <rPr>
        <sz val="12"/>
        <color theme="1"/>
        <rFont val="游ゴシック"/>
        <family val="2"/>
        <charset val="128"/>
        <scheme val="minor"/>
      </rPr>
      <t xml:space="preserve">
150%</t>
    </r>
    <phoneticPr fontId="1"/>
  </si>
  <si>
    <r>
      <t xml:space="preserve">22:00-32:00
</t>
    </r>
    <r>
      <rPr>
        <b/>
        <sz val="12"/>
        <color theme="1"/>
        <rFont val="游ゴシック"/>
        <family val="3"/>
        <charset val="128"/>
        <scheme val="minor"/>
      </rPr>
      <t>￥3,000/h</t>
    </r>
    <r>
      <rPr>
        <sz val="12"/>
        <color theme="1"/>
        <rFont val="游ゴシック"/>
        <family val="2"/>
        <charset val="128"/>
        <scheme val="minor"/>
      </rPr>
      <t xml:space="preserve">
150%</t>
    </r>
    <phoneticPr fontId="1"/>
  </si>
  <si>
    <t>23:00-24:00</t>
    <phoneticPr fontId="1"/>
  </si>
  <si>
    <t>24:00-25:00</t>
    <phoneticPr fontId="1"/>
  </si>
  <si>
    <t>25:00-26:00</t>
    <phoneticPr fontId="1"/>
  </si>
  <si>
    <t>26:00-27:00</t>
    <phoneticPr fontId="1"/>
  </si>
  <si>
    <t>27:00-28:00</t>
    <phoneticPr fontId="1"/>
  </si>
  <si>
    <t>28:00-29:00</t>
    <phoneticPr fontId="1"/>
  </si>
  <si>
    <t>29:00-30:00</t>
    <phoneticPr fontId="1"/>
  </si>
  <si>
    <t>30:00-31:00</t>
    <phoneticPr fontId="1"/>
  </si>
  <si>
    <t>31:00-32:00</t>
    <phoneticPr fontId="1"/>
  </si>
  <si>
    <t>早朝料金</t>
    <rPh sb="0" eb="4">
      <t xml:space="preserve">ソウチョウリョウキン </t>
    </rPh>
    <phoneticPr fontId="1"/>
  </si>
  <si>
    <r>
      <rPr>
        <b/>
        <sz val="12"/>
        <color theme="1"/>
        <rFont val="游ゴシック"/>
        <family val="3"/>
        <charset val="128"/>
        <scheme val="minor"/>
      </rPr>
      <t>00:00-08:00の間に集合する場合</t>
    </r>
    <r>
      <rPr>
        <sz val="12"/>
        <color theme="1"/>
        <rFont val="游ゴシック"/>
        <family val="2"/>
        <charset val="128"/>
        <scheme val="minor"/>
      </rPr>
      <t xml:space="preserve">
00:00-05:00　</t>
    </r>
    <r>
      <rPr>
        <b/>
        <sz val="12"/>
        <color theme="1"/>
        <rFont val="游ゴシック"/>
        <family val="3"/>
        <charset val="128"/>
        <scheme val="minor"/>
      </rPr>
      <t>￥4,500/h</t>
    </r>
    <r>
      <rPr>
        <sz val="12"/>
        <color theme="1"/>
        <rFont val="游ゴシック"/>
        <family val="2"/>
        <charset val="128"/>
        <scheme val="minor"/>
      </rPr>
      <t xml:space="preserve">
05:00-08:00　</t>
    </r>
    <r>
      <rPr>
        <b/>
        <sz val="12"/>
        <color theme="1"/>
        <rFont val="游ゴシック"/>
        <family val="3"/>
        <charset val="128"/>
        <scheme val="minor"/>
      </rPr>
      <t>￥3,750/h</t>
    </r>
    <rPh sb="12" eb="13">
      <t xml:space="preserve">アイダ </t>
    </rPh>
    <rPh sb="14" eb="16">
      <t xml:space="preserve">シュウゴウ </t>
    </rPh>
    <rPh sb="18" eb="20">
      <t xml:space="preserve">バアイ </t>
    </rPh>
    <phoneticPr fontId="1"/>
  </si>
  <si>
    <r>
      <rPr>
        <b/>
        <sz val="12"/>
        <color theme="1"/>
        <rFont val="游ゴシック"/>
        <family val="3"/>
        <charset val="128"/>
        <scheme val="minor"/>
      </rPr>
      <t>00:00-08:00の間に集合する場合</t>
    </r>
    <r>
      <rPr>
        <sz val="12"/>
        <color theme="1"/>
        <rFont val="游ゴシック"/>
        <family val="2"/>
        <charset val="128"/>
        <scheme val="minor"/>
      </rPr>
      <t xml:space="preserve">
00:00-05:00　</t>
    </r>
    <r>
      <rPr>
        <b/>
        <sz val="12"/>
        <color theme="1"/>
        <rFont val="游ゴシック"/>
        <family val="3"/>
        <charset val="128"/>
        <scheme val="minor"/>
      </rPr>
      <t>￥3,750/h</t>
    </r>
    <r>
      <rPr>
        <sz val="12"/>
        <color theme="1"/>
        <rFont val="游ゴシック"/>
        <family val="2"/>
        <charset val="128"/>
        <scheme val="minor"/>
      </rPr>
      <t xml:space="preserve">
05:00-08:00　</t>
    </r>
    <r>
      <rPr>
        <b/>
        <sz val="12"/>
        <color theme="1"/>
        <rFont val="游ゴシック"/>
        <family val="3"/>
        <charset val="128"/>
        <scheme val="minor"/>
      </rPr>
      <t>￥3,125/h</t>
    </r>
    <rPh sb="12" eb="13">
      <t xml:space="preserve">アイダ </t>
    </rPh>
    <rPh sb="14" eb="16">
      <t xml:space="preserve">シュウゴウ </t>
    </rPh>
    <rPh sb="18" eb="20">
      <t xml:space="preserve">バアイ </t>
    </rPh>
    <phoneticPr fontId="1"/>
  </si>
  <si>
    <r>
      <rPr>
        <b/>
        <sz val="12"/>
        <color theme="1"/>
        <rFont val="游ゴシック"/>
        <family val="3"/>
        <charset val="128"/>
        <scheme val="minor"/>
      </rPr>
      <t>00:00-08:00の間に集合する場合</t>
    </r>
    <r>
      <rPr>
        <sz val="12"/>
        <color theme="1"/>
        <rFont val="游ゴシック"/>
        <family val="2"/>
        <charset val="128"/>
        <scheme val="minor"/>
      </rPr>
      <t xml:space="preserve">
00:00-05:00　</t>
    </r>
    <r>
      <rPr>
        <b/>
        <sz val="12"/>
        <color theme="1"/>
        <rFont val="游ゴシック"/>
        <family val="3"/>
        <charset val="128"/>
        <scheme val="minor"/>
      </rPr>
      <t>￥3,000/h</t>
    </r>
    <r>
      <rPr>
        <sz val="12"/>
        <color theme="1"/>
        <rFont val="游ゴシック"/>
        <family val="2"/>
        <charset val="128"/>
        <scheme val="minor"/>
      </rPr>
      <t xml:space="preserve">
05:00-08:00　</t>
    </r>
    <r>
      <rPr>
        <b/>
        <sz val="12"/>
        <color theme="1"/>
        <rFont val="游ゴシック"/>
        <family val="3"/>
        <charset val="128"/>
        <scheme val="minor"/>
      </rPr>
      <t>￥2,500/h</t>
    </r>
    <rPh sb="12" eb="13">
      <t xml:space="preserve">アイダ </t>
    </rPh>
    <rPh sb="14" eb="16">
      <t xml:space="preserve">シュウゴウ </t>
    </rPh>
    <rPh sb="18" eb="20">
      <t xml:space="preserve">バアイ </t>
    </rPh>
    <phoneticPr fontId="1"/>
  </si>
  <si>
    <t>キャンセル費</t>
    <rPh sb="5" eb="6">
      <t xml:space="preserve">ヒ </t>
    </rPh>
    <phoneticPr fontId="1"/>
  </si>
  <si>
    <r>
      <t>キャンセル決定から7日後までの拘束日・・・</t>
    </r>
    <r>
      <rPr>
        <b/>
        <sz val="12"/>
        <color theme="1"/>
        <rFont val="游ゴシック"/>
        <family val="3"/>
        <charset val="128"/>
        <scheme val="minor"/>
      </rPr>
      <t>基本料金1日分×日数</t>
    </r>
    <r>
      <rPr>
        <sz val="12"/>
        <color theme="1"/>
        <rFont val="游ゴシック"/>
        <family val="2"/>
        <charset val="128"/>
        <scheme val="minor"/>
      </rPr>
      <t xml:space="preserve">
(例:木曜にキャンセル決定の場合は、翌週水曜までが対象）</t>
    </r>
    <rPh sb="5" eb="7">
      <t xml:space="preserve">ケッテイカラ </t>
    </rPh>
    <rPh sb="10" eb="11">
      <t xml:space="preserve">ニチ </t>
    </rPh>
    <rPh sb="11" eb="12">
      <t xml:space="preserve">ゴ </t>
    </rPh>
    <rPh sb="15" eb="18">
      <t xml:space="preserve">コウソクビ </t>
    </rPh>
    <rPh sb="21" eb="23">
      <t xml:space="preserve">キホン </t>
    </rPh>
    <rPh sb="23" eb="25">
      <t xml:space="preserve">リョウキン </t>
    </rPh>
    <rPh sb="26" eb="27">
      <t xml:space="preserve">ニチ </t>
    </rPh>
    <rPh sb="27" eb="28">
      <t xml:space="preserve">ブン </t>
    </rPh>
    <rPh sb="29" eb="31">
      <t xml:space="preserve">ニッスウ </t>
    </rPh>
    <rPh sb="33" eb="34">
      <t xml:space="preserve">レイ </t>
    </rPh>
    <rPh sb="35" eb="37">
      <t xml:space="preserve">モクヨウ </t>
    </rPh>
    <rPh sb="43" eb="45">
      <t xml:space="preserve">ケッテイ </t>
    </rPh>
    <rPh sb="46" eb="48">
      <t xml:space="preserve">バアイ </t>
    </rPh>
    <rPh sb="50" eb="52">
      <t xml:space="preserve">ヨクシュウ </t>
    </rPh>
    <rPh sb="52" eb="54">
      <t xml:space="preserve">スイヨウ </t>
    </rPh>
    <rPh sb="57" eb="59">
      <t xml:space="preserve">タイショウ </t>
    </rPh>
    <phoneticPr fontId="1"/>
  </si>
  <si>
    <r>
      <t>キャンセル決定から7日後までの拘束日・・・</t>
    </r>
    <r>
      <rPr>
        <b/>
        <sz val="12"/>
        <color theme="1"/>
        <rFont val="游ゴシック"/>
        <family val="3"/>
        <charset val="128"/>
        <scheme val="minor"/>
      </rPr>
      <t>基本料金1日分×日数</t>
    </r>
    <r>
      <rPr>
        <sz val="12"/>
        <color theme="1"/>
        <rFont val="游ゴシック"/>
        <family val="2"/>
        <charset val="128"/>
        <scheme val="minor"/>
      </rPr>
      <t xml:space="preserve">
(例:木曜キャンセル決定の場合は、翌週水曜までが対象）</t>
    </r>
    <rPh sb="5" eb="7">
      <t xml:space="preserve">ケッテイカラ </t>
    </rPh>
    <rPh sb="10" eb="11">
      <t xml:space="preserve">ニチ </t>
    </rPh>
    <rPh sb="11" eb="12">
      <t xml:space="preserve">ゴ </t>
    </rPh>
    <rPh sb="15" eb="18">
      <t xml:space="preserve">コウソクビ </t>
    </rPh>
    <rPh sb="21" eb="23">
      <t xml:space="preserve">キホン </t>
    </rPh>
    <rPh sb="23" eb="25">
      <t xml:space="preserve">リョウキン </t>
    </rPh>
    <rPh sb="26" eb="27">
      <t xml:space="preserve">ニチ </t>
    </rPh>
    <rPh sb="27" eb="28">
      <t xml:space="preserve">ブン </t>
    </rPh>
    <rPh sb="29" eb="31">
      <t xml:space="preserve">ニッスウ </t>
    </rPh>
    <rPh sb="33" eb="34">
      <t xml:space="preserve">レイ </t>
    </rPh>
    <rPh sb="35" eb="37">
      <t xml:space="preserve">モクヨウ </t>
    </rPh>
    <rPh sb="42" eb="44">
      <t xml:space="preserve">ケッテイ </t>
    </rPh>
    <rPh sb="45" eb="47">
      <t xml:space="preserve">バアイ </t>
    </rPh>
    <rPh sb="49" eb="51">
      <t xml:space="preserve">ヨクシュウ </t>
    </rPh>
    <rPh sb="51" eb="53">
      <t xml:space="preserve">スイヨウ </t>
    </rPh>
    <rPh sb="56" eb="58">
      <t xml:space="preserve">タイショウ </t>
    </rPh>
    <phoneticPr fontId="1"/>
  </si>
  <si>
    <t>ロケハン（日帰り）
拘束予備日、移動日、滞在日</t>
    <rPh sb="5" eb="7">
      <t xml:space="preserve">ヒガエリ </t>
    </rPh>
    <rPh sb="10" eb="12">
      <t xml:space="preserve">コウソク </t>
    </rPh>
    <rPh sb="12" eb="15">
      <t xml:space="preserve">ヨビビ </t>
    </rPh>
    <rPh sb="16" eb="18">
      <t xml:space="preserve">イドウヒ </t>
    </rPh>
    <rPh sb="18" eb="19">
      <t xml:space="preserve">ニチ </t>
    </rPh>
    <rPh sb="20" eb="22">
      <t xml:space="preserve">タイザイ </t>
    </rPh>
    <rPh sb="22" eb="23">
      <t>ニ</t>
    </rPh>
    <phoneticPr fontId="1"/>
  </si>
  <si>
    <r>
      <t xml:space="preserve">基本料金1 日分　￥30,000
</t>
    </r>
    <r>
      <rPr>
        <b/>
        <sz val="9"/>
        <color theme="1"/>
        <rFont val="游ゴシック"/>
        <family val="3"/>
        <charset val="128"/>
      </rPr>
      <t>※早朝・深夜撮影の場合、前日分/後日分の料金お支払いは致しません</t>
    </r>
    <rPh sb="0" eb="2">
      <t xml:space="preserve">キホン </t>
    </rPh>
    <rPh sb="2" eb="4">
      <t xml:space="preserve">リョウキン </t>
    </rPh>
    <rPh sb="6" eb="7">
      <t xml:space="preserve">ニチ </t>
    </rPh>
    <rPh sb="7" eb="8">
      <t xml:space="preserve">ブン </t>
    </rPh>
    <phoneticPr fontId="1"/>
  </si>
  <si>
    <t>ロケハン（日帰り）
拘束予備日、移動日、滞在日</t>
    <rPh sb="5" eb="7">
      <t xml:space="preserve">ヒガエリ </t>
    </rPh>
    <rPh sb="10" eb="12">
      <t xml:space="preserve">コウソク </t>
    </rPh>
    <rPh sb="12" eb="15">
      <t xml:space="preserve">ヨビビ </t>
    </rPh>
    <rPh sb="16" eb="18">
      <t xml:space="preserve">イドウヒ </t>
    </rPh>
    <rPh sb="18" eb="19">
      <t xml:space="preserve">ニチ </t>
    </rPh>
    <rPh sb="20" eb="22">
      <t xml:space="preserve">タイザイ </t>
    </rPh>
    <rPh sb="22" eb="23">
      <t xml:space="preserve">ニチ </t>
    </rPh>
    <phoneticPr fontId="1"/>
  </si>
  <si>
    <r>
      <t xml:space="preserve">基本料金1 日分　￥25,000
</t>
    </r>
    <r>
      <rPr>
        <b/>
        <sz val="9"/>
        <color theme="1"/>
        <rFont val="游ゴシック"/>
        <family val="3"/>
        <charset val="128"/>
      </rPr>
      <t>※早朝・深夜撮影の場合、前日分/後日分の料金お支払いは致しません</t>
    </r>
    <rPh sb="0" eb="2">
      <t xml:space="preserve">キホン </t>
    </rPh>
    <rPh sb="2" eb="4">
      <t xml:space="preserve">リョウキン </t>
    </rPh>
    <rPh sb="6" eb="7">
      <t xml:space="preserve">ニチ </t>
    </rPh>
    <rPh sb="7" eb="8">
      <t xml:space="preserve">ブン </t>
    </rPh>
    <phoneticPr fontId="1"/>
  </si>
  <si>
    <r>
      <t xml:space="preserve">基本料金1 日分　￥20,000
</t>
    </r>
    <r>
      <rPr>
        <b/>
        <sz val="9"/>
        <color theme="1"/>
        <rFont val="游ゴシック"/>
        <family val="3"/>
        <charset val="128"/>
      </rPr>
      <t>※早朝撮影の場合、前日分の料金お支払いは致しません</t>
    </r>
    <rPh sb="0" eb="2">
      <t xml:space="preserve">キホン </t>
    </rPh>
    <rPh sb="2" eb="4">
      <t xml:space="preserve">リョウキン </t>
    </rPh>
    <rPh sb="6" eb="7">
      <t xml:space="preserve">ニチ </t>
    </rPh>
    <rPh sb="7" eb="8">
      <t xml:space="preserve">ブン </t>
    </rPh>
    <phoneticPr fontId="1"/>
  </si>
  <si>
    <t>機材チェック担当費</t>
    <rPh sb="0" eb="2">
      <t xml:space="preserve">キザイ </t>
    </rPh>
    <rPh sb="6" eb="9">
      <t xml:space="preserve">タントウヒ </t>
    </rPh>
    <phoneticPr fontId="1"/>
  </si>
  <si>
    <t>基本料金0.5日分　￥15,000</t>
    <rPh sb="0" eb="1">
      <t xml:space="preserve">キホン </t>
    </rPh>
    <rPh sb="2" eb="3">
      <t xml:space="preserve">リョウキン </t>
    </rPh>
    <rPh sb="7" eb="8">
      <t xml:space="preserve">ニチ </t>
    </rPh>
    <rPh sb="8" eb="9">
      <t>ブン</t>
    </rPh>
    <phoneticPr fontId="1"/>
  </si>
  <si>
    <t>基本料金0.5日分　￥12,500</t>
    <rPh sb="0" eb="1">
      <t xml:space="preserve">キホン </t>
    </rPh>
    <rPh sb="2" eb="3">
      <t xml:space="preserve">リョウキン </t>
    </rPh>
    <rPh sb="7" eb="8">
      <t xml:space="preserve">ニチ </t>
    </rPh>
    <rPh sb="8" eb="9">
      <t>ブン</t>
    </rPh>
    <phoneticPr fontId="1"/>
  </si>
  <si>
    <t>基本料金0.5日分　￥10,000</t>
    <rPh sb="0" eb="1">
      <t xml:space="preserve">キホン </t>
    </rPh>
    <rPh sb="2" eb="3">
      <t xml:space="preserve">リョウキン </t>
    </rPh>
    <rPh sb="7" eb="8">
      <t xml:space="preserve">ニチ </t>
    </rPh>
    <rPh sb="8" eb="9">
      <t>ブン</t>
    </rPh>
    <phoneticPr fontId="1"/>
  </si>
  <si>
    <r>
      <rPr>
        <b/>
        <sz val="12"/>
        <color theme="1"/>
        <rFont val="游ゴシック"/>
        <family val="3"/>
        <charset val="128"/>
        <scheme val="minor"/>
      </rPr>
      <t>「足場の組立等作業」資格者手当</t>
    </r>
    <r>
      <rPr>
        <sz val="12"/>
        <color theme="1"/>
        <rFont val="游ゴシック"/>
        <family val="2"/>
        <charset val="128"/>
        <scheme val="minor"/>
      </rPr>
      <t xml:space="preserve">
</t>
    </r>
    <r>
      <rPr>
        <sz val="10"/>
        <color theme="1"/>
        <rFont val="游ゴシック"/>
        <family val="3"/>
        <charset val="128"/>
      </rPr>
      <t>※足場組立作業を行う場合のみ</t>
    </r>
    <rPh sb="1" eb="3">
      <t xml:space="preserve">アシバ </t>
    </rPh>
    <rPh sb="4" eb="6">
      <t xml:space="preserve">クミタテ </t>
    </rPh>
    <rPh sb="6" eb="7">
      <t xml:space="preserve">トウ </t>
    </rPh>
    <rPh sb="7" eb="9">
      <t xml:space="preserve">サギョウ </t>
    </rPh>
    <rPh sb="10" eb="12">
      <t xml:space="preserve">シカクｂ </t>
    </rPh>
    <rPh sb="12" eb="13">
      <t xml:space="preserve">シャ </t>
    </rPh>
    <rPh sb="13" eb="15">
      <t xml:space="preserve">テアテ </t>
    </rPh>
    <rPh sb="17" eb="21">
      <t xml:space="preserve">アシバクミタテ </t>
    </rPh>
    <rPh sb="21" eb="23">
      <t xml:space="preserve">サギョウ </t>
    </rPh>
    <rPh sb="24" eb="25">
      <t xml:space="preserve">オコナウ </t>
    </rPh>
    <rPh sb="26" eb="28">
      <t xml:space="preserve">バアイ </t>
    </rPh>
    <phoneticPr fontId="1"/>
  </si>
  <si>
    <t>足場作業主任:￥4,000/日　作業者:￥2,000/日</t>
    <rPh sb="0" eb="2">
      <t xml:space="preserve">アシバ </t>
    </rPh>
    <rPh sb="2" eb="4">
      <t xml:space="preserve">サギョウ </t>
    </rPh>
    <rPh sb="4" eb="6">
      <t xml:space="preserve">シュニン </t>
    </rPh>
    <rPh sb="14" eb="15">
      <t xml:space="preserve">ニチ </t>
    </rPh>
    <rPh sb="16" eb="19">
      <t xml:space="preserve">サギョウシャ </t>
    </rPh>
    <rPh sb="27" eb="28">
      <t xml:space="preserve">ニチｂ </t>
    </rPh>
    <phoneticPr fontId="1"/>
  </si>
  <si>
    <t>打合せ、テレシネ、カラコレ</t>
    <rPh sb="0" eb="1">
      <t xml:space="preserve">ウチアワセ </t>
    </rPh>
    <phoneticPr fontId="1"/>
  </si>
  <si>
    <t>費用なし</t>
    <rPh sb="0" eb="2">
      <t xml:space="preserve">ヒヨウナシ </t>
    </rPh>
    <phoneticPr fontId="1"/>
  </si>
  <si>
    <t>【交通費の考え方】</t>
    <rPh sb="1" eb="4">
      <t>コウツウ</t>
    </rPh>
    <rPh sb="5" eb="6">
      <t>カンガエ</t>
    </rPh>
    <phoneticPr fontId="1"/>
  </si>
  <si>
    <t>・基本的に交通費は上記金額に含むという考え方です。</t>
    <rPh sb="1" eb="4">
      <t>キホn</t>
    </rPh>
    <rPh sb="5" eb="8">
      <t>コウツウ</t>
    </rPh>
    <rPh sb="9" eb="11">
      <t>ジョウ</t>
    </rPh>
    <rPh sb="11" eb="13">
      <t>k</t>
    </rPh>
    <rPh sb="14" eb="15">
      <t>フクム</t>
    </rPh>
    <rPh sb="19" eb="20">
      <t>カンガエ</t>
    </rPh>
    <phoneticPr fontId="1"/>
  </si>
  <si>
    <t>・ただし、早朝深夜の撮影、機材搬入などの理由がある場合に限り、担当制作と事前相談のもと交通費の支払いを認める場合があります。</t>
    <rPh sb="0" eb="1">
      <t>・</t>
    </rPh>
    <rPh sb="5" eb="7">
      <t>ソウチョウ</t>
    </rPh>
    <rPh sb="7" eb="9">
      <t>シンヤ</t>
    </rPh>
    <rPh sb="10" eb="12">
      <t>サツエイ</t>
    </rPh>
    <rPh sb="13" eb="15">
      <t>キザイ</t>
    </rPh>
    <rPh sb="15" eb="17">
      <t>ハンユウ</t>
    </rPh>
    <rPh sb="20" eb="22">
      <t>リユウ</t>
    </rPh>
    <rPh sb="28" eb="29">
      <t>カギリ</t>
    </rPh>
    <rPh sb="31" eb="33">
      <t>タントウ</t>
    </rPh>
    <rPh sb="33" eb="35">
      <t>セイサク</t>
    </rPh>
    <rPh sb="36" eb="38">
      <t>ジゼn</t>
    </rPh>
    <rPh sb="38" eb="40">
      <t>ソウダn</t>
    </rPh>
    <rPh sb="43" eb="46">
      <t>コウツウ</t>
    </rPh>
    <rPh sb="47" eb="49">
      <t>シハライ</t>
    </rPh>
    <rPh sb="51" eb="52">
      <t>ミトメ</t>
    </rPh>
    <rPh sb="54" eb="56">
      <t>バアイ</t>
    </rPh>
    <phoneticPr fontId="1"/>
  </si>
  <si>
    <t>事後での交通費相談は受け付けません。</t>
    <rPh sb="0" eb="2">
      <t>ジゴ</t>
    </rPh>
    <rPh sb="4" eb="7">
      <t>コウツウ</t>
    </rPh>
    <rPh sb="7" eb="9">
      <t>ソウダn</t>
    </rPh>
    <rPh sb="10" eb="11">
      <t>ウケツケ</t>
    </rPh>
    <phoneticPr fontId="1"/>
  </si>
  <si>
    <t>※交通支払いは駐車場代金・高速代金に限り、ガソリン代金の支払いは致しません。</t>
    <rPh sb="1" eb="5">
      <t>コウツウ</t>
    </rPh>
    <rPh sb="7" eb="12">
      <t>チュウ</t>
    </rPh>
    <rPh sb="13" eb="17">
      <t>コウソク</t>
    </rPh>
    <rPh sb="18" eb="19">
      <t>カギリ</t>
    </rPh>
    <rPh sb="28" eb="30">
      <t>シハライ</t>
    </rPh>
    <rPh sb="32" eb="33">
      <t>イタシマセ</t>
    </rPh>
    <phoneticPr fontId="1"/>
  </si>
  <si>
    <t>【交通費支払いを認めるケース】</t>
    <rPh sb="1" eb="4">
      <t>コウツウ</t>
    </rPh>
    <rPh sb="4" eb="6">
      <t>シハライ</t>
    </rPh>
    <rPh sb="8" eb="9">
      <t>ミトメ</t>
    </rPh>
    <phoneticPr fontId="1"/>
  </si>
  <si>
    <t>①開始時間・終了時間が早朝深夜で始発終電がない場合</t>
    <rPh sb="1" eb="5">
      <t>カイセィ</t>
    </rPh>
    <rPh sb="6" eb="8">
      <t>シュウリョウ</t>
    </rPh>
    <rPh sb="8" eb="10">
      <t>ジカn</t>
    </rPh>
    <rPh sb="11" eb="13">
      <t>ソウチョウ</t>
    </rPh>
    <rPh sb="13" eb="15">
      <t>シンヤ</t>
    </rPh>
    <rPh sb="16" eb="20">
      <t>シハツス</t>
    </rPh>
    <phoneticPr fontId="1"/>
  </si>
  <si>
    <t>②機材等の搬入があり、車の使用が必要な場合</t>
    <rPh sb="1" eb="4">
      <t>キザイ</t>
    </rPh>
    <rPh sb="5" eb="7">
      <t>ハンユウ</t>
    </rPh>
    <rPh sb="11" eb="12">
      <t>クルマ</t>
    </rPh>
    <rPh sb="13" eb="15">
      <t>シヨウ</t>
    </rPh>
    <rPh sb="16" eb="18">
      <t>ヒツヨウ</t>
    </rPh>
    <rPh sb="19" eb="21">
      <t>バアイ</t>
    </rPh>
    <phoneticPr fontId="1"/>
  </si>
  <si>
    <t>③ロケ撮影の移動の際に、自走を制作部から依頼した場合</t>
    <rPh sb="3" eb="5">
      <t>サツエイ</t>
    </rPh>
    <rPh sb="6" eb="8">
      <t>イドウン</t>
    </rPh>
    <rPh sb="9" eb="10">
      <t>サイ</t>
    </rPh>
    <rPh sb="12" eb="14">
      <t>ジソウ</t>
    </rPh>
    <rPh sb="15" eb="18">
      <t>セイサクブカル</t>
    </rPh>
    <rPh sb="20" eb="22">
      <t>イライ</t>
    </rPh>
    <rPh sb="24" eb="26">
      <t>バアイ</t>
    </rPh>
    <phoneticPr fontId="1"/>
  </si>
  <si>
    <t>※上記以外での理由がある場合も事前に制作部との相談により交通費精算を決定致します。</t>
    <rPh sb="0" eb="1">
      <t>※</t>
    </rPh>
    <rPh sb="1" eb="3">
      <t>ジョウ</t>
    </rPh>
    <rPh sb="3" eb="5">
      <t>イガイ</t>
    </rPh>
    <rPh sb="7" eb="9">
      <t>リユウ</t>
    </rPh>
    <rPh sb="12" eb="14">
      <t>バアイ</t>
    </rPh>
    <rPh sb="15" eb="17">
      <t>ジゼn</t>
    </rPh>
    <rPh sb="18" eb="21">
      <t>セイサク</t>
    </rPh>
    <rPh sb="23" eb="25">
      <t>ソウダn</t>
    </rPh>
    <rPh sb="28" eb="31">
      <t>コウツウ</t>
    </rPh>
    <rPh sb="31" eb="33">
      <t xml:space="preserve">セイサン </t>
    </rPh>
    <rPh sb="34" eb="36">
      <t>ケッテイ</t>
    </rPh>
    <rPh sb="36" eb="37">
      <t>イタシマス</t>
    </rPh>
    <phoneticPr fontId="1"/>
  </si>
  <si>
    <t>消費税対象外</t>
    <rPh sb="0" eb="3">
      <t>ショウヒゼイ</t>
    </rPh>
    <rPh sb="3" eb="6">
      <t>タイショウガイ</t>
    </rPh>
    <phoneticPr fontId="1"/>
  </si>
  <si>
    <t>00</t>
  </si>
  <si>
    <t>00</t>
    <phoneticPr fontId="1"/>
  </si>
  <si>
    <t>分リスト</t>
    <rPh sb="0" eb="1">
      <t>フン</t>
    </rPh>
    <phoneticPr fontId="1"/>
  </si>
  <si>
    <t>内容</t>
    <rPh sb="0" eb="2">
      <t xml:space="preserve">ナイヨウ </t>
    </rPh>
    <phoneticPr fontId="1"/>
  </si>
  <si>
    <t>消費税対象外</t>
    <rPh sb="0" eb="3">
      <t xml:space="preserve">ショウヒゼイ </t>
    </rPh>
    <rPh sb="3" eb="5">
      <t xml:space="preserve">タイショウガイ </t>
    </rPh>
    <phoneticPr fontId="1"/>
  </si>
  <si>
    <t>日別作業時間・内容</t>
    <rPh sb="0" eb="2">
      <t>ヒベツ</t>
    </rPh>
    <rPh sb="2" eb="6">
      <t>サギョウジカン</t>
    </rPh>
    <rPh sb="7" eb="9">
      <t xml:space="preserve">ナイヨウ </t>
    </rPh>
    <phoneticPr fontId="1"/>
  </si>
  <si>
    <t>作業区分</t>
    <rPh sb="0" eb="2">
      <t>サギョウ</t>
    </rPh>
    <rPh sb="2" eb="3">
      <t xml:space="preserve">クブン </t>
    </rPh>
    <phoneticPr fontId="1"/>
  </si>
  <si>
    <t>↓ロケハン、キャンセル費、その他はこちらに記入。金額も入れてください。※キャンセル費は消費税対象外（非課税）となります</t>
    <phoneticPr fontId="1"/>
  </si>
  <si>
    <t>日付</t>
    <phoneticPr fontId="1"/>
  </si>
  <si>
    <t>ダンスノットアクト　撮影部料金　</t>
    <rPh sb="10" eb="12">
      <t xml:space="preserve">サツエイ </t>
    </rPh>
    <rPh sb="12" eb="13">
      <t xml:space="preserve">ブ </t>
    </rPh>
    <phoneticPr fontId="1"/>
  </si>
  <si>
    <t>撮影３ｒｄ</t>
  </si>
  <si>
    <t>↓撮影（アングルチェック含む）、機材チェックはこちらに記入。</t>
    <rPh sb="1" eb="3">
      <t xml:space="preserve">サツエイ </t>
    </rPh>
    <rPh sb="12" eb="13">
      <t xml:space="preserve">フクム </t>
    </rPh>
    <rPh sb="16" eb="18">
      <t xml:space="preserve">キザイチエック </t>
    </rPh>
    <rPh sb="27" eb="29">
      <t xml:space="preserve">キニュウ </t>
    </rPh>
    <phoneticPr fontId="1"/>
  </si>
  <si>
    <t>※入力可能な時間は0:00〜32：00です</t>
    <rPh sb="1" eb="5">
      <t xml:space="preserve">ニュウリョクカノウ </t>
    </rPh>
    <rPh sb="6" eb="8">
      <t xml:space="preserve">ジカンハ </t>
    </rPh>
    <phoneticPr fontId="1"/>
  </si>
  <si>
    <t>撮影部請求書</t>
    <rPh sb="0" eb="3">
      <t xml:space="preserve">サツエイブ </t>
    </rPh>
    <rPh sb="3" eb="6">
      <t xml:space="preserve">セイキュウショ </t>
    </rPh>
    <phoneticPr fontId="1"/>
  </si>
  <si>
    <t>撮影部請求明細書</t>
    <rPh sb="0" eb="3">
      <t xml:space="preserve">サツエイブ </t>
    </rPh>
    <rPh sb="3" eb="8">
      <t>セイキュウメイサイショ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</si>
</sst>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quot;¥&quot;#,##0_);\(&quot;¥&quot;#,##0\)"/>
    <numFmt numFmtId="177" formatCode="&quot;¥&quot;#,##0_);[Red]\(&quot;¥&quot;#,##0\)"/>
    <numFmt numFmtId="178" formatCode="yyyy&quot;年&quot;m&quot;月&quot;d&quot;日&quot;;@"/>
    <numFmt numFmtId="179" formatCode="m&quot;月&quot;d&quot;日&quot;;@"/>
    <numFmt numFmtId="180" formatCode="00"/>
    <numFmt numFmtId="181" formatCode="#,##0_ "/>
    <numFmt numFmtId="182" formatCode="m/d;@"/>
    <numFmt numFmtId="183" formatCode="#,##0_ ;[Red]\-#,##0\ "/>
    <numFmt numFmtId="184" formatCode="0;\-0;;@"/>
  </numFmts>
  <fonts count="16">
    <font>
      <sz val="12"/>
      <color theme="1"/>
      <name val="游ゴシック"/>
      <family val="2"/>
      <charset val="128"/>
      <scheme val="minor"/>
    </font>
    <font>
      <sz val="6"/>
      <name val="游ゴシック"/>
      <family val="2"/>
      <charset val="128"/>
      <scheme val="minor"/>
    </font>
    <font>
      <b/>
      <sz val="28"/>
      <name val="游ゴシック"/>
      <family val="3"/>
      <charset val="128"/>
      <scheme val="minor"/>
    </font>
    <font>
      <sz val="18"/>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24"/>
      <color theme="1"/>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22"/>
      <color theme="1"/>
      <name val="游ゴシック"/>
      <family val="3"/>
      <charset val="128"/>
      <scheme val="minor"/>
    </font>
    <font>
      <b/>
      <sz val="12"/>
      <color theme="1"/>
      <name val="游ゴシック"/>
      <family val="3"/>
      <charset val="128"/>
      <scheme val="minor"/>
    </font>
    <font>
      <b/>
      <sz val="9"/>
      <color theme="1"/>
      <name val="游ゴシック"/>
      <family val="3"/>
      <charset val="128"/>
    </font>
    <font>
      <sz val="10"/>
      <color theme="1"/>
      <name val="游ゴシック"/>
      <family val="3"/>
      <charset val="128"/>
    </font>
    <font>
      <sz val="12"/>
      <name val="Osaka"/>
      <family val="2"/>
      <charset val="128"/>
    </font>
    <font>
      <sz val="10"/>
      <color theme="1"/>
      <name val="游ゴシック Regular"/>
      <family val="3"/>
      <charset val="128"/>
    </font>
    <font>
      <sz val="10"/>
      <color theme="1"/>
      <name val="游ゴシック Regular"/>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3" fillId="0" borderId="0"/>
  </cellStyleXfs>
  <cellXfs count="241">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19" xfId="0" applyBorder="1" applyAlignment="1" applyProtection="1">
      <alignment horizontal="center" vertical="center"/>
      <protection locked="0"/>
    </xf>
    <xf numFmtId="0" fontId="7" fillId="0" borderId="0" xfId="0" applyFont="1" applyAlignment="1" applyProtection="1">
      <alignment horizontal="left"/>
      <protection locked="0"/>
    </xf>
    <xf numFmtId="0" fontId="5" fillId="2" borderId="0" xfId="0" applyFont="1" applyFill="1" applyAlignment="1" applyProtection="1">
      <alignment horizontal="center" vertical="center"/>
      <protection locked="0"/>
    </xf>
    <xf numFmtId="181" fontId="5" fillId="0" borderId="0" xfId="0" applyNumberFormat="1" applyFont="1" applyAlignment="1" applyProtection="1">
      <alignment horizontal="right"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9" fontId="0" fillId="0" borderId="0" xfId="0" applyNumberFormat="1" applyAlignment="1" applyProtection="1">
      <alignment horizontal="center" vertical="center"/>
      <protection locked="0"/>
    </xf>
    <xf numFmtId="0" fontId="0" fillId="0" borderId="6" xfId="0" applyBorder="1" applyProtection="1">
      <alignment vertical="center"/>
      <protection locked="0"/>
    </xf>
    <xf numFmtId="0" fontId="10" fillId="3" borderId="26" xfId="0" applyFont="1" applyFill="1" applyBorder="1">
      <alignment vertical="center"/>
    </xf>
    <xf numFmtId="0" fontId="10" fillId="3" borderId="27" xfId="0" applyFont="1" applyFill="1" applyBorder="1" applyAlignment="1">
      <alignment horizontal="center" vertical="center"/>
    </xf>
    <xf numFmtId="0" fontId="10" fillId="0" borderId="30" xfId="0" applyFont="1" applyBorder="1">
      <alignment vertical="center"/>
    </xf>
    <xf numFmtId="0" fontId="10" fillId="0" borderId="19" xfId="0" applyFont="1" applyBorder="1">
      <alignment vertical="center"/>
    </xf>
    <xf numFmtId="0" fontId="10" fillId="0" borderId="10" xfId="0" applyFont="1" applyBorder="1" applyAlignment="1">
      <alignment horizontal="right" vertical="center"/>
    </xf>
    <xf numFmtId="177" fontId="10" fillId="0" borderId="8" xfId="0" applyNumberFormat="1" applyFont="1" applyBorder="1" applyAlignment="1">
      <alignment horizontal="right" vertical="center"/>
    </xf>
    <xf numFmtId="3" fontId="10" fillId="0" borderId="31" xfId="0" applyNumberFormat="1" applyFont="1" applyBorder="1" applyAlignment="1">
      <alignment horizontal="center" vertical="center"/>
    </xf>
    <xf numFmtId="0" fontId="0" fillId="0" borderId="10" xfId="0" applyBorder="1" applyAlignment="1">
      <alignment horizontal="right" vertical="center"/>
    </xf>
    <xf numFmtId="177" fontId="0" fillId="0" borderId="8" xfId="0" applyNumberFormat="1" applyBorder="1" applyAlignment="1">
      <alignment horizontal="right" vertical="center"/>
    </xf>
    <xf numFmtId="177" fontId="0" fillId="0" borderId="8" xfId="0" applyNumberFormat="1" applyBorder="1">
      <alignment vertical="center"/>
    </xf>
    <xf numFmtId="176" fontId="6" fillId="0" borderId="0" xfId="0" applyNumberFormat="1" applyFont="1" applyAlignment="1" applyProtection="1">
      <alignment horizontal="center" vertical="center"/>
      <protection locked="0"/>
    </xf>
    <xf numFmtId="181" fontId="0" fillId="0" borderId="0" xfId="0" applyNumberFormat="1" applyAlignment="1" applyProtection="1">
      <alignment horizontal="right" vertical="center"/>
      <protection locked="0"/>
    </xf>
    <xf numFmtId="176" fontId="0" fillId="0" borderId="0" xfId="0" applyNumberFormat="1" applyAlignment="1" applyProtection="1">
      <alignment horizontal="center" vertical="center"/>
      <protection locked="0"/>
    </xf>
    <xf numFmtId="0" fontId="0" fillId="0" borderId="0" xfId="0" applyAlignment="1">
      <alignment horizontal="center" vertical="center"/>
    </xf>
    <xf numFmtId="49" fontId="0" fillId="0" borderId="0" xfId="0" applyNumberFormat="1" applyAlignment="1" applyProtection="1">
      <alignment horizontal="center" vertical="center"/>
      <protection locked="0"/>
    </xf>
    <xf numFmtId="179" fontId="12" fillId="0" borderId="6" xfId="0" applyNumberFormat="1" applyFont="1" applyBorder="1" applyAlignment="1" applyProtection="1">
      <alignment horizontal="center"/>
      <protection locked="0"/>
    </xf>
    <xf numFmtId="179" fontId="14" fillId="0" borderId="6" xfId="0" applyNumberFormat="1" applyFont="1" applyBorder="1" applyAlignment="1" applyProtection="1">
      <alignment horizontal="right"/>
      <protection locked="0"/>
    </xf>
    <xf numFmtId="179" fontId="15" fillId="0" borderId="6" xfId="0" applyNumberFormat="1" applyFont="1" applyBorder="1" applyAlignment="1" applyProtection="1">
      <alignment horizontal="right"/>
      <protection locked="0"/>
    </xf>
    <xf numFmtId="181" fontId="5" fillId="0" borderId="19" xfId="0" applyNumberFormat="1" applyFont="1" applyBorder="1" applyAlignment="1" applyProtection="1">
      <alignment horizontal="right" vertical="center"/>
      <protection locked="0"/>
    </xf>
    <xf numFmtId="0" fontId="5" fillId="0" borderId="19" xfId="0" applyFont="1" applyBorder="1" applyAlignment="1" applyProtection="1">
      <alignment horizontal="center" vertical="center"/>
      <protection locked="0"/>
    </xf>
    <xf numFmtId="5" fontId="5" fillId="0" borderId="1" xfId="0" applyNumberFormat="1" applyFont="1" applyBorder="1" applyAlignment="1">
      <alignment horizontal="right" vertical="center"/>
    </xf>
    <xf numFmtId="5" fontId="5" fillId="0" borderId="2" xfId="0" applyNumberFormat="1" applyFont="1" applyBorder="1" applyAlignment="1">
      <alignment horizontal="right" vertical="center"/>
    </xf>
    <xf numFmtId="5" fontId="5" fillId="0" borderId="3" xfId="0" applyNumberFormat="1" applyFont="1" applyBorder="1" applyAlignment="1">
      <alignment horizontal="right" vertical="center"/>
    </xf>
    <xf numFmtId="5" fontId="5" fillId="0" borderId="5" xfId="0" applyNumberFormat="1" applyFont="1" applyBorder="1" applyAlignment="1">
      <alignment horizontal="right" vertical="center"/>
    </xf>
    <xf numFmtId="5" fontId="5" fillId="0" borderId="6" xfId="0" applyNumberFormat="1" applyFont="1" applyBorder="1" applyAlignment="1">
      <alignment horizontal="right" vertical="center"/>
    </xf>
    <xf numFmtId="5" fontId="5" fillId="0" borderId="7" xfId="0" applyNumberFormat="1" applyFont="1" applyBorder="1" applyAlignment="1">
      <alignment horizontal="right" vertical="center"/>
    </xf>
    <xf numFmtId="0" fontId="4" fillId="2" borderId="19"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4" fillId="0" borderId="1" xfId="0" applyFont="1" applyBorder="1" applyAlignment="1" applyProtection="1">
      <alignment horizontal="right" vertical="center"/>
      <protection locked="0"/>
    </xf>
    <xf numFmtId="0" fontId="4" fillId="0" borderId="2" xfId="0" applyFont="1" applyBorder="1" applyAlignment="1" applyProtection="1">
      <alignment horizontal="right" vertical="center"/>
      <protection locked="0"/>
    </xf>
    <xf numFmtId="0" fontId="4" fillId="0" borderId="3" xfId="0"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4" fillId="0" borderId="6"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5" fillId="0" borderId="1"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7" xfId="0" applyFont="1" applyBorder="1" applyAlignment="1" applyProtection="1">
      <alignment horizontal="right" vertical="center"/>
      <protection locked="0"/>
    </xf>
    <xf numFmtId="0" fontId="4" fillId="0" borderId="19" xfId="0"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0" fontId="4" fillId="2" borderId="1" xfId="0" applyFont="1" applyFill="1" applyBorder="1" applyAlignment="1" applyProtection="1">
      <alignment horizontal="right" vertical="center" indent="1"/>
      <protection locked="0"/>
    </xf>
    <xf numFmtId="0" fontId="4" fillId="2" borderId="2" xfId="0" applyFont="1" applyFill="1" applyBorder="1" applyAlignment="1" applyProtection="1">
      <alignment horizontal="right" vertical="center" indent="1"/>
      <protection locked="0"/>
    </xf>
    <xf numFmtId="0" fontId="4" fillId="2" borderId="3" xfId="0" applyFont="1" applyFill="1" applyBorder="1" applyAlignment="1" applyProtection="1">
      <alignment horizontal="right" vertical="center" indent="1"/>
      <protection locked="0"/>
    </xf>
    <xf numFmtId="0" fontId="4" fillId="2" borderId="5" xfId="0" applyFont="1" applyFill="1" applyBorder="1" applyAlignment="1" applyProtection="1">
      <alignment horizontal="right" vertical="center" indent="1"/>
      <protection locked="0"/>
    </xf>
    <xf numFmtId="0" fontId="4" fillId="2" borderId="6" xfId="0" applyFont="1" applyFill="1" applyBorder="1" applyAlignment="1" applyProtection="1">
      <alignment horizontal="right" vertical="center" indent="1"/>
      <protection locked="0"/>
    </xf>
    <xf numFmtId="0" fontId="4" fillId="2" borderId="7" xfId="0" applyFont="1" applyFill="1" applyBorder="1" applyAlignment="1" applyProtection="1">
      <alignment horizontal="right" vertical="center" indent="1"/>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6" xfId="0" applyFont="1" applyBorder="1" applyAlignment="1" applyProtection="1">
      <alignment horizontal="left"/>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56" fontId="8" fillId="0" borderId="1" xfId="0" applyNumberFormat="1" applyFont="1" applyBorder="1" applyAlignment="1" applyProtection="1">
      <alignment horizontal="center" vertical="center"/>
      <protection locked="0"/>
    </xf>
    <xf numFmtId="179" fontId="0" fillId="0" borderId="19" xfId="0" applyNumberFormat="1"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180" fontId="0" fillId="0" borderId="8" xfId="0" applyNumberFormat="1" applyBorder="1" applyAlignment="1" applyProtection="1">
      <alignment horizontal="center" vertical="center"/>
      <protection locked="0"/>
    </xf>
    <xf numFmtId="180" fontId="0" fillId="0" borderId="10" xfId="0" applyNumberFormat="1" applyBorder="1" applyAlignment="1" applyProtection="1">
      <alignment horizontal="center" vertical="center"/>
      <protection locked="0"/>
    </xf>
    <xf numFmtId="181" fontId="4" fillId="0" borderId="19" xfId="0" applyNumberFormat="1" applyFont="1" applyBorder="1">
      <alignment vertical="center"/>
    </xf>
    <xf numFmtId="181" fontId="4" fillId="0" borderId="19" xfId="0" applyNumberFormat="1" applyFont="1" applyBorder="1" applyAlignment="1" applyProtection="1">
      <alignment horizontal="right" vertical="center"/>
      <protection locked="0"/>
    </xf>
    <xf numFmtId="179" fontId="12" fillId="0" borderId="0" xfId="0" applyNumberFormat="1" applyFont="1" applyAlignment="1" applyProtection="1">
      <alignment horizontal="left"/>
      <protection locked="0"/>
    </xf>
    <xf numFmtId="179" fontId="0" fillId="0" borderId="0" xfId="0" applyNumberFormat="1" applyAlignment="1" applyProtection="1">
      <alignment horizontal="left"/>
      <protection locked="0"/>
    </xf>
    <xf numFmtId="0" fontId="5" fillId="2" borderId="19"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179" fontId="5" fillId="2" borderId="19" xfId="0" applyNumberFormat="1" applyFont="1" applyFill="1" applyBorder="1" applyAlignment="1" applyProtection="1">
      <alignment horizontal="center" vertical="center"/>
      <protection locked="0"/>
    </xf>
    <xf numFmtId="181" fontId="4" fillId="0" borderId="8"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79" fontId="0" fillId="0" borderId="0" xfId="0" applyNumberFormat="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0" fillId="0" borderId="12" xfId="0" applyBorder="1" applyAlignment="1" applyProtection="1">
      <alignment horizontal="left" vertical="center"/>
      <protection locked="0"/>
    </xf>
    <xf numFmtId="49" fontId="0" fillId="0" borderId="12" xfId="0" applyNumberForma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6" fillId="0" borderId="4" xfId="0" applyFont="1" applyBorder="1" applyAlignment="1" applyProtection="1">
      <alignment horizontal="center" vertical="center"/>
      <protection locked="0"/>
    </xf>
    <xf numFmtId="5" fontId="6" fillId="0" borderId="4" xfId="0" applyNumberFormat="1" applyFont="1" applyBorder="1" applyAlignment="1">
      <alignment horizontal="center" vertical="center"/>
    </xf>
    <xf numFmtId="0" fontId="4" fillId="2" borderId="19" xfId="0" applyFont="1" applyFill="1" applyBorder="1" applyAlignment="1" applyProtection="1">
      <alignment horizontal="center" vertical="center" shrinkToFit="1"/>
      <protection locked="0"/>
    </xf>
    <xf numFmtId="176" fontId="5" fillId="2" borderId="19" xfId="0" applyNumberFormat="1" applyFont="1" applyFill="1" applyBorder="1" applyAlignment="1" applyProtection="1">
      <alignment horizontal="center" vertical="center"/>
      <protection locked="0"/>
    </xf>
    <xf numFmtId="0" fontId="0" fillId="0" borderId="2"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2" xfId="0" applyBorder="1" applyAlignment="1" applyProtection="1">
      <alignment horizontal="left"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right" vertical="center"/>
      <protection locked="0"/>
    </xf>
    <xf numFmtId="17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184" fontId="0" fillId="0" borderId="8" xfId="0" applyNumberFormat="1" applyBorder="1" applyAlignment="1">
      <alignment horizontal="center" vertical="center" wrapText="1"/>
    </xf>
    <xf numFmtId="184" fontId="0" fillId="0" borderId="9" xfId="0" applyNumberFormat="1" applyBorder="1" applyAlignment="1">
      <alignment horizontal="center" vertical="center" wrapText="1"/>
    </xf>
    <xf numFmtId="184" fontId="0" fillId="0" borderId="10" xfId="0" applyNumberFormat="1" applyBorder="1" applyAlignment="1">
      <alignment horizontal="center" vertical="center" wrapText="1"/>
    </xf>
    <xf numFmtId="182" fontId="0" fillId="0" borderId="8" xfId="0" applyNumberFormat="1" applyBorder="1" applyAlignment="1">
      <alignment horizontal="center" vertical="center"/>
    </xf>
    <xf numFmtId="182" fontId="0" fillId="0" borderId="10" xfId="0" applyNumberForma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183" fontId="4" fillId="0" borderId="8" xfId="0" applyNumberFormat="1" applyFont="1" applyBorder="1" applyAlignment="1">
      <alignment horizontal="center" vertical="center"/>
    </xf>
    <xf numFmtId="183" fontId="4" fillId="0" borderId="9" xfId="0" applyNumberFormat="1" applyFont="1" applyBorder="1" applyAlignment="1">
      <alignment horizontal="center" vertical="center"/>
    </xf>
    <xf numFmtId="183" fontId="4" fillId="0" borderId="10" xfId="0" applyNumberFormat="1" applyFont="1" applyBorder="1" applyAlignment="1">
      <alignment horizontal="center" vertical="center"/>
    </xf>
    <xf numFmtId="176" fontId="5" fillId="0" borderId="8"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right" vertical="center"/>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180" fontId="4" fillId="0" borderId="9" xfId="0" applyNumberFormat="1" applyFont="1" applyBorder="1" applyAlignment="1">
      <alignment horizontal="center" vertical="center"/>
    </xf>
    <xf numFmtId="180" fontId="4" fillId="0" borderId="10" xfId="0" applyNumberFormat="1"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179" fontId="4" fillId="0" borderId="1"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4" fillId="0" borderId="3" xfId="0" applyNumberFormat="1" applyFont="1" applyBorder="1" applyAlignment="1">
      <alignment horizontal="center" vertical="center"/>
    </xf>
    <xf numFmtId="179" fontId="4" fillId="0" borderId="14" xfId="0" applyNumberFormat="1" applyFont="1" applyBorder="1" applyAlignment="1">
      <alignment horizontal="center" vertical="center"/>
    </xf>
    <xf numFmtId="179" fontId="4" fillId="0" borderId="0" xfId="0" applyNumberFormat="1" applyFont="1" applyAlignment="1">
      <alignment horizontal="center" vertical="center"/>
    </xf>
    <xf numFmtId="179" fontId="4" fillId="0" borderId="15" xfId="0" applyNumberFormat="1" applyFont="1" applyBorder="1" applyAlignment="1">
      <alignment horizontal="center" vertical="center"/>
    </xf>
    <xf numFmtId="179" fontId="4" fillId="0" borderId="5" xfId="0" applyNumberFormat="1" applyFont="1" applyBorder="1" applyAlignment="1">
      <alignment horizontal="center" vertical="center"/>
    </xf>
    <xf numFmtId="179" fontId="4" fillId="0" borderId="6" xfId="0" applyNumberFormat="1" applyFont="1" applyBorder="1" applyAlignment="1">
      <alignment horizontal="center" vertical="center"/>
    </xf>
    <xf numFmtId="179" fontId="4" fillId="0" borderId="7" xfId="0" applyNumberFormat="1" applyFont="1" applyBorder="1" applyAlignment="1">
      <alignment horizontal="center" vertical="center"/>
    </xf>
    <xf numFmtId="0" fontId="4" fillId="0" borderId="10" xfId="0" applyFont="1" applyBorder="1" applyAlignment="1">
      <alignment horizontal="center" vertical="center"/>
    </xf>
    <xf numFmtId="180" fontId="0" fillId="0" borderId="9" xfId="0" applyNumberFormat="1" applyBorder="1" applyAlignment="1">
      <alignment horizontal="center" vertical="center"/>
    </xf>
    <xf numFmtId="180" fontId="0" fillId="0" borderId="10"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8" fontId="0" fillId="0" borderId="0" xfId="0" applyNumberFormat="1" applyAlignment="1">
      <alignment horizontal="center" vertical="center"/>
    </xf>
    <xf numFmtId="0" fontId="0" fillId="0" borderId="0" xfId="0" applyAlignment="1">
      <alignment horizontal="center" vertical="center"/>
    </xf>
    <xf numFmtId="0" fontId="0" fillId="0" borderId="0" xfId="0" applyProtection="1">
      <alignment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8" fillId="0" borderId="30" xfId="0" applyFont="1" applyBorder="1" applyAlignment="1">
      <alignment horizontal="center" vertical="center" wrapText="1"/>
    </xf>
    <xf numFmtId="0" fontId="0" fillId="0" borderId="19" xfId="0" applyBorder="1" applyAlignment="1">
      <alignment horizontal="center" vertical="center"/>
    </xf>
    <xf numFmtId="0" fontId="0" fillId="0" borderId="30" xfId="0" applyBorder="1" applyAlignment="1">
      <alignment horizontal="center" vertical="center"/>
    </xf>
    <xf numFmtId="0" fontId="10" fillId="0" borderId="19" xfId="0" applyFont="1" applyBorder="1" applyAlignment="1">
      <alignment horizontal="left" vertical="center"/>
    </xf>
    <xf numFmtId="0" fontId="0" fillId="0" borderId="19" xfId="0" applyBorder="1" applyAlignment="1">
      <alignment horizontal="left" vertical="center"/>
    </xf>
    <xf numFmtId="0" fontId="0" fillId="0" borderId="31" xfId="0" applyBorder="1" applyAlignment="1">
      <alignment horizontal="left" vertical="center"/>
    </xf>
    <xf numFmtId="0" fontId="10" fillId="0" borderId="30" xfId="0" applyFont="1" applyBorder="1" applyAlignment="1">
      <alignment horizontal="center" vertical="center" wrapText="1"/>
    </xf>
    <xf numFmtId="0" fontId="10" fillId="0" borderId="19" xfId="0" applyFont="1" applyBorder="1" applyAlignment="1">
      <alignment horizontal="center" vertical="center"/>
    </xf>
    <xf numFmtId="0" fontId="10" fillId="0" borderId="30" xfId="0" applyFont="1" applyBorder="1" applyAlignment="1">
      <alignment horizontal="center" vertical="center"/>
    </xf>
    <xf numFmtId="0" fontId="10"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31" xfId="0" applyBorder="1" applyAlignment="1">
      <alignment horizontal="center" vertical="center" wrapText="1"/>
    </xf>
    <xf numFmtId="0" fontId="0" fillId="0" borderId="31" xfId="0" applyBorder="1" applyAlignment="1">
      <alignment horizontal="center" vertical="center"/>
    </xf>
    <xf numFmtId="0" fontId="8" fillId="0" borderId="19" xfId="0" applyFont="1" applyBorder="1" applyAlignment="1">
      <alignment horizontal="left" vertical="center" wrapText="1"/>
    </xf>
    <xf numFmtId="0" fontId="10" fillId="3" borderId="26"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9"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cellXfs>
  <cellStyles count="2">
    <cellStyle name="標準" xfId="0" builtinId="0"/>
    <cellStyle name="標準 2" xfId="1" xr:uid="{5B8DBC65-004F-D14B-8FFF-7003F2EAB262}"/>
  </cellStyles>
  <dxfs count="0"/>
  <tableStyles count="0" defaultTableStyle="TableStyleMedium2" defaultPivotStyle="PivotStyleLight16"/>
  <colors>
    <mruColors>
      <color rgb="FFFF8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57</xdr:row>
      <xdr:rowOff>184176</xdr:rowOff>
    </xdr:to>
    <xdr:pic>
      <xdr:nvPicPr>
        <xdr:cNvPr id="2" name="図 1">
          <a:extLst>
            <a:ext uri="{FF2B5EF4-FFF2-40B4-BE49-F238E27FC236}">
              <a16:creationId xmlns:a16="http://schemas.microsoft.com/office/drawing/2014/main" id="{6AF4E5EB-E7A9-969C-8329-EA367700A353}"/>
            </a:ext>
          </a:extLst>
        </xdr:cNvPr>
        <xdr:cNvPicPr>
          <a:picLocks noChangeAspect="1"/>
        </xdr:cNvPicPr>
      </xdr:nvPicPr>
      <xdr:blipFill rotWithShape="1">
        <a:blip xmlns:r="http://schemas.openxmlformats.org/officeDocument/2006/relationships" r:embed="rId1"/>
        <a:srcRect l="6432" t="5051" r="7445" b="8207"/>
        <a:stretch/>
      </xdr:blipFill>
      <xdr:spPr>
        <a:xfrm>
          <a:off x="0" y="0"/>
          <a:ext cx="10287000" cy="14662176"/>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12700</xdr:colOff>
      <xdr:row>59</xdr:row>
      <xdr:rowOff>63204</xdr:rowOff>
    </xdr:to>
    <xdr:pic>
      <xdr:nvPicPr>
        <xdr:cNvPr id="3" name="図 2">
          <a:extLst>
            <a:ext uri="{FF2B5EF4-FFF2-40B4-BE49-F238E27FC236}">
              <a16:creationId xmlns:a16="http://schemas.microsoft.com/office/drawing/2014/main" id="{D842FBAF-E0C3-35C2-469E-5D15D23C024E}"/>
            </a:ext>
          </a:extLst>
        </xdr:cNvPr>
        <xdr:cNvPicPr>
          <a:picLocks noChangeAspect="1"/>
        </xdr:cNvPicPr>
      </xdr:nvPicPr>
      <xdr:blipFill rotWithShape="1">
        <a:blip xmlns:r="http://schemas.openxmlformats.org/officeDocument/2006/relationships" r:embed="rId1"/>
        <a:srcRect l="11793" t="6313" r="11375" b="5555"/>
        <a:stretch/>
      </xdr:blipFill>
      <xdr:spPr>
        <a:xfrm>
          <a:off x="0" y="0"/>
          <a:ext cx="9271000" cy="15049204"/>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1236134</xdr:colOff>
      <xdr:row>0</xdr:row>
      <xdr:rowOff>63391</xdr:rowOff>
    </xdr:from>
    <xdr:to>
      <xdr:col>20</xdr:col>
      <xdr:colOff>126</xdr:colOff>
      <xdr:row>2</xdr:row>
      <xdr:rowOff>62199</xdr:rowOff>
    </xdr:to>
    <xdr:pic>
      <xdr:nvPicPr>
        <xdr:cNvPr id="2" name="図 1">
          <a:extLst>
            <a:ext uri="{FF2B5EF4-FFF2-40B4-BE49-F238E27FC236}">
              <a16:creationId xmlns:a16="http://schemas.microsoft.com/office/drawing/2014/main" id="{ED08DBFE-C1F0-4841-999F-B9D8747F015C}"/>
            </a:ext>
          </a:extLst>
        </xdr:cNvPr>
        <xdr:cNvPicPr>
          <a:picLocks noChangeAspect="1"/>
        </xdr:cNvPicPr>
      </xdr:nvPicPr>
      <xdr:blipFill>
        <a:blip xmlns:r="http://schemas.openxmlformats.org/officeDocument/2006/relationships" r:embed="rId1"/>
        <a:stretch>
          <a:fillRect/>
        </a:stretch>
      </xdr:blipFill>
      <xdr:spPr>
        <a:xfrm>
          <a:off x="21762509" y="63391"/>
          <a:ext cx="1592917" cy="894158"/>
        </a:xfrm>
        <a:prstGeom prst="rect">
          <a:avLst/>
        </a:prstGeom>
      </xdr:spPr>
    </xdr:pic>
    <xdr:clientData/>
  </xdr:twoCellAnchor>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E752E-CECB-0F4A-AA3B-3E487195DAB5}">
  <sheetPr>
    <tabColor rgb="FF00B0F0"/>
  </sheetPr>
  <dimension ref="A1"/>
  <sheetViews>
    <sheetView tabSelected="1" view="pageBreakPreview" zoomScaleNormal="100" zoomScaleSheetLayoutView="100" workbookViewId="0">
      <selection activeCell="I50" sqref="I50"/>
    </sheetView>
  </sheetViews>
  <sheetFormatPr baseColWidth="10" defaultColWidth="11.5703125" defaultRowHeight="20"/>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C87D-E13E-CA4B-980E-894A36E86D68}">
  <sheetPr>
    <tabColor rgb="FFFF85FF"/>
  </sheetPr>
  <dimension ref="A1"/>
  <sheetViews>
    <sheetView view="pageBreakPreview" zoomScaleNormal="100" zoomScaleSheetLayoutView="100" workbookViewId="0">
      <selection activeCell="K47" sqref="K47"/>
    </sheetView>
  </sheetViews>
  <sheetFormatPr baseColWidth="10" defaultColWidth="11.5703125" defaultRowHeight="20"/>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C76C7-07B0-4B3B-BC59-78B14D892EE2}">
  <sheetPr>
    <tabColor theme="7" tint="0.79998168889431442"/>
    <pageSetUpPr fitToPage="1"/>
  </sheetPr>
  <dimension ref="A1:AJ73"/>
  <sheetViews>
    <sheetView view="pageBreakPreview" zoomScaleNormal="100" zoomScaleSheetLayoutView="100" workbookViewId="0">
      <selection activeCell="AM7" sqref="AM7"/>
    </sheetView>
  </sheetViews>
  <sheetFormatPr baseColWidth="10" defaultColWidth="10.7109375" defaultRowHeight="20"/>
  <cols>
    <col min="1" max="36" width="2.85546875" style="1" customWidth="1"/>
    <col min="37" max="16384" width="10.7109375" style="1"/>
  </cols>
  <sheetData>
    <row r="1" spans="1:36">
      <c r="Y1" s="147" t="s">
        <v>0</v>
      </c>
      <c r="Z1" s="147"/>
      <c r="AA1" s="147"/>
      <c r="AB1" s="147"/>
      <c r="AC1" s="148" t="s">
        <v>1</v>
      </c>
      <c r="AD1" s="148"/>
      <c r="AE1" s="148"/>
      <c r="AF1" s="148"/>
      <c r="AG1" s="148"/>
      <c r="AH1" s="148"/>
      <c r="AI1" s="148"/>
      <c r="AJ1" s="2"/>
    </row>
    <row r="2" spans="1:36">
      <c r="Y2" s="147" t="s">
        <v>2</v>
      </c>
      <c r="Z2" s="147"/>
      <c r="AA2" s="147"/>
      <c r="AB2" s="147"/>
      <c r="AC2" s="149" t="s">
        <v>3</v>
      </c>
      <c r="AD2" s="149"/>
      <c r="AE2" s="149"/>
      <c r="AF2" s="149"/>
      <c r="AG2" s="149"/>
      <c r="AH2" s="149"/>
      <c r="AI2" s="149"/>
      <c r="AJ2" s="2"/>
    </row>
    <row r="3" spans="1:36" ht="47">
      <c r="A3" s="150" t="s">
        <v>135</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3"/>
    </row>
    <row r="4" spans="1:36" ht="47">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3"/>
    </row>
    <row r="6" spans="1:36" ht="24">
      <c r="A6" s="151" t="s">
        <v>4</v>
      </c>
      <c r="B6" s="151"/>
      <c r="C6" s="151"/>
      <c r="D6" s="151"/>
      <c r="E6" s="151"/>
      <c r="F6" s="151"/>
      <c r="G6" s="151"/>
      <c r="H6" s="151"/>
      <c r="I6" s="151"/>
      <c r="J6" s="151"/>
      <c r="K6" s="151"/>
      <c r="L6" s="151"/>
      <c r="M6" s="151"/>
      <c r="N6" s="151"/>
      <c r="O6" s="151"/>
      <c r="P6" s="151"/>
      <c r="R6" s="153" t="s">
        <v>5</v>
      </c>
      <c r="S6" s="154"/>
      <c r="T6" s="154"/>
      <c r="U6" s="155"/>
      <c r="V6" s="159"/>
      <c r="W6" s="160"/>
      <c r="X6" s="160"/>
      <c r="Y6" s="160"/>
      <c r="Z6" s="160"/>
      <c r="AA6" s="160"/>
      <c r="AB6" s="160"/>
      <c r="AC6" s="160"/>
      <c r="AD6" s="160"/>
      <c r="AE6" s="160"/>
      <c r="AF6" s="160"/>
      <c r="AG6" s="160"/>
      <c r="AH6" s="160"/>
      <c r="AI6" s="161"/>
      <c r="AJ6" s="4"/>
    </row>
    <row r="7" spans="1:36" ht="25" thickBot="1">
      <c r="A7" s="152"/>
      <c r="B7" s="152"/>
      <c r="C7" s="152"/>
      <c r="D7" s="152"/>
      <c r="E7" s="152"/>
      <c r="F7" s="152"/>
      <c r="G7" s="152"/>
      <c r="H7" s="152"/>
      <c r="I7" s="152"/>
      <c r="J7" s="152"/>
      <c r="K7" s="152"/>
      <c r="L7" s="152"/>
      <c r="M7" s="152"/>
      <c r="N7" s="152"/>
      <c r="O7" s="152"/>
      <c r="P7" s="152"/>
      <c r="R7" s="156"/>
      <c r="S7" s="157"/>
      <c r="T7" s="157"/>
      <c r="U7" s="158"/>
      <c r="V7" s="162"/>
      <c r="W7" s="163"/>
      <c r="X7" s="163"/>
      <c r="Y7" s="163"/>
      <c r="Z7" s="163"/>
      <c r="AA7" s="163"/>
      <c r="AB7" s="163"/>
      <c r="AC7" s="163"/>
      <c r="AD7" s="163"/>
      <c r="AE7" s="163"/>
      <c r="AF7" s="163"/>
      <c r="AG7" s="163"/>
      <c r="AH7" s="163"/>
      <c r="AI7" s="164"/>
      <c r="AJ7" s="4"/>
    </row>
    <row r="8" spans="1:36">
      <c r="R8" s="92" t="s">
        <v>6</v>
      </c>
      <c r="S8" s="146"/>
      <c r="T8" s="146"/>
      <c r="U8" s="93"/>
      <c r="V8" s="92" t="s">
        <v>7</v>
      </c>
      <c r="W8" s="146"/>
      <c r="X8" s="146"/>
      <c r="Y8" s="146"/>
      <c r="Z8" s="146"/>
      <c r="AA8" s="146"/>
      <c r="AB8" s="146"/>
      <c r="AC8" s="146"/>
      <c r="AD8" s="146"/>
      <c r="AE8" s="146"/>
      <c r="AF8" s="146"/>
      <c r="AG8" s="146"/>
      <c r="AH8" s="146"/>
      <c r="AI8" s="93"/>
      <c r="AJ8" s="2"/>
    </row>
    <row r="9" spans="1:36">
      <c r="R9" s="92" t="s">
        <v>8</v>
      </c>
      <c r="S9" s="146"/>
      <c r="T9" s="146"/>
      <c r="U9" s="93"/>
      <c r="V9" s="92" t="s">
        <v>132</v>
      </c>
      <c r="W9" s="146"/>
      <c r="X9" s="146"/>
      <c r="Y9" s="146"/>
      <c r="Z9" s="146"/>
      <c r="AA9" s="146"/>
      <c r="AB9" s="146"/>
      <c r="AC9" s="146"/>
      <c r="AD9" s="146"/>
      <c r="AE9" s="146"/>
      <c r="AF9" s="146"/>
      <c r="AG9" s="146"/>
      <c r="AH9" s="146"/>
      <c r="AI9" s="93"/>
      <c r="AJ9" s="2"/>
    </row>
    <row r="10" spans="1:36">
      <c r="A10" s="147" t="s">
        <v>10</v>
      </c>
      <c r="B10" s="147"/>
      <c r="C10" s="147"/>
      <c r="D10" s="147"/>
      <c r="E10" s="134"/>
      <c r="F10" s="134"/>
      <c r="G10" s="134"/>
      <c r="H10" s="134"/>
      <c r="I10" s="134"/>
      <c r="J10" s="134"/>
      <c r="K10" s="134"/>
      <c r="L10" s="134"/>
      <c r="M10" s="134"/>
      <c r="N10" s="134"/>
      <c r="O10" s="134"/>
      <c r="P10" s="134"/>
      <c r="R10" s="153" t="s">
        <v>11</v>
      </c>
      <c r="S10" s="154"/>
      <c r="T10" s="154"/>
      <c r="U10" s="155"/>
      <c r="V10" s="8" t="s">
        <v>12</v>
      </c>
      <c r="W10" s="127"/>
      <c r="X10" s="127"/>
      <c r="Y10" s="127"/>
      <c r="Z10" s="9" t="s">
        <v>13</v>
      </c>
      <c r="AA10" s="128"/>
      <c r="AB10" s="128"/>
      <c r="AC10" s="128"/>
      <c r="AD10" s="128"/>
      <c r="AE10" s="128"/>
      <c r="AF10" s="128"/>
      <c r="AG10" s="128"/>
      <c r="AH10" s="128"/>
      <c r="AI10" s="129"/>
      <c r="AJ10" s="7"/>
    </row>
    <row r="11" spans="1:36">
      <c r="A11" s="144"/>
      <c r="B11" s="144"/>
      <c r="C11" s="144"/>
      <c r="D11" s="144"/>
      <c r="E11" s="137"/>
      <c r="F11" s="137"/>
      <c r="G11" s="137"/>
      <c r="H11" s="137"/>
      <c r="I11" s="137"/>
      <c r="J11" s="137"/>
      <c r="K11" s="137"/>
      <c r="L11" s="137"/>
      <c r="M11" s="137"/>
      <c r="N11" s="137"/>
      <c r="O11" s="137"/>
      <c r="P11" s="137"/>
      <c r="R11" s="165"/>
      <c r="S11" s="149"/>
      <c r="T11" s="149"/>
      <c r="U11" s="166"/>
      <c r="V11" s="130"/>
      <c r="W11" s="131"/>
      <c r="X11" s="131"/>
      <c r="Y11" s="131"/>
      <c r="Z11" s="131"/>
      <c r="AA11" s="131"/>
      <c r="AB11" s="131"/>
      <c r="AC11" s="131"/>
      <c r="AD11" s="131"/>
      <c r="AE11" s="131"/>
      <c r="AF11" s="131"/>
      <c r="AG11" s="131"/>
      <c r="AH11" s="131"/>
      <c r="AI11" s="132"/>
      <c r="AJ11" s="7"/>
    </row>
    <row r="12" spans="1:36">
      <c r="A12" s="143" t="s">
        <v>14</v>
      </c>
      <c r="B12" s="143"/>
      <c r="C12" s="143"/>
      <c r="D12" s="143"/>
      <c r="E12" s="145"/>
      <c r="F12" s="145"/>
      <c r="G12" s="145"/>
      <c r="H12" s="145"/>
      <c r="I12" s="145"/>
      <c r="J12" s="145"/>
      <c r="K12" s="145"/>
      <c r="L12" s="145"/>
      <c r="M12" s="145"/>
      <c r="N12" s="145"/>
      <c r="O12" s="145"/>
      <c r="P12" s="145"/>
      <c r="R12" s="165"/>
      <c r="S12" s="149"/>
      <c r="T12" s="149"/>
      <c r="U12" s="166"/>
      <c r="V12" s="133"/>
      <c r="W12" s="134"/>
      <c r="X12" s="134"/>
      <c r="Y12" s="134"/>
      <c r="Z12" s="134"/>
      <c r="AA12" s="134"/>
      <c r="AB12" s="134"/>
      <c r="AC12" s="134"/>
      <c r="AD12" s="134"/>
      <c r="AE12" s="134"/>
      <c r="AF12" s="134"/>
      <c r="AG12" s="134"/>
      <c r="AH12" s="134"/>
      <c r="AI12" s="135"/>
      <c r="AJ12" s="7"/>
    </row>
    <row r="13" spans="1:36">
      <c r="A13" s="144"/>
      <c r="B13" s="144"/>
      <c r="C13" s="144"/>
      <c r="D13" s="144"/>
      <c r="E13" s="137"/>
      <c r="F13" s="137"/>
      <c r="G13" s="137"/>
      <c r="H13" s="137"/>
      <c r="I13" s="137"/>
      <c r="J13" s="137"/>
      <c r="K13" s="137"/>
      <c r="L13" s="137"/>
      <c r="M13" s="137"/>
      <c r="N13" s="137"/>
      <c r="O13" s="137"/>
      <c r="P13" s="137"/>
      <c r="R13" s="156"/>
      <c r="S13" s="157"/>
      <c r="T13" s="157"/>
      <c r="U13" s="158"/>
      <c r="V13" s="136"/>
      <c r="W13" s="137"/>
      <c r="X13" s="137"/>
      <c r="Y13" s="137"/>
      <c r="Z13" s="137"/>
      <c r="AA13" s="137"/>
      <c r="AB13" s="137"/>
      <c r="AC13" s="137"/>
      <c r="AD13" s="137"/>
      <c r="AE13" s="137"/>
      <c r="AF13" s="137"/>
      <c r="AG13" s="137"/>
      <c r="AH13" s="137"/>
      <c r="AI13" s="138"/>
      <c r="AJ13" s="7"/>
    </row>
    <row r="14" spans="1:36">
      <c r="A14" s="143" t="s">
        <v>15</v>
      </c>
      <c r="B14" s="143"/>
      <c r="C14" s="143"/>
      <c r="D14" s="143"/>
      <c r="E14" s="145"/>
      <c r="F14" s="145"/>
      <c r="G14" s="145"/>
      <c r="H14" s="145"/>
      <c r="I14" s="145"/>
      <c r="J14" s="145"/>
      <c r="K14" s="145"/>
      <c r="L14" s="145"/>
      <c r="M14" s="145"/>
      <c r="N14" s="145"/>
      <c r="O14" s="145"/>
      <c r="P14" s="145"/>
      <c r="R14" s="92" t="s">
        <v>16</v>
      </c>
      <c r="S14" s="146"/>
      <c r="T14" s="146"/>
      <c r="U14" s="93"/>
      <c r="V14" s="92"/>
      <c r="W14" s="146"/>
      <c r="X14" s="146"/>
      <c r="Y14" s="146"/>
      <c r="Z14" s="146"/>
      <c r="AA14" s="146"/>
      <c r="AB14" s="146"/>
      <c r="AC14" s="146"/>
      <c r="AD14" s="146"/>
      <c r="AE14" s="146"/>
      <c r="AF14" s="146"/>
      <c r="AG14" s="146"/>
      <c r="AH14" s="146"/>
      <c r="AI14" s="93"/>
      <c r="AJ14" s="2"/>
    </row>
    <row r="15" spans="1:36">
      <c r="A15" s="144"/>
      <c r="B15" s="144"/>
      <c r="C15" s="144"/>
      <c r="D15" s="144"/>
      <c r="E15" s="137"/>
      <c r="F15" s="137"/>
      <c r="G15" s="137"/>
      <c r="H15" s="137"/>
      <c r="I15" s="137"/>
      <c r="J15" s="137"/>
      <c r="K15" s="137"/>
      <c r="L15" s="137"/>
      <c r="M15" s="137"/>
      <c r="N15" s="137"/>
      <c r="O15" s="137"/>
      <c r="P15" s="137"/>
      <c r="R15" s="92" t="s">
        <v>17</v>
      </c>
      <c r="S15" s="146"/>
      <c r="T15" s="146"/>
      <c r="U15" s="93"/>
      <c r="V15" s="92"/>
      <c r="W15" s="146"/>
      <c r="X15" s="146"/>
      <c r="Y15" s="146"/>
      <c r="Z15" s="146"/>
      <c r="AA15" s="146"/>
      <c r="AB15" s="146"/>
      <c r="AC15" s="146"/>
      <c r="AD15" s="146"/>
      <c r="AE15" s="146"/>
      <c r="AF15" s="146"/>
      <c r="AG15" s="146"/>
      <c r="AH15" s="146"/>
      <c r="AI15" s="93"/>
      <c r="AJ15" s="2"/>
    </row>
    <row r="17" spans="1:36" ht="40.5" customHeight="1" thickBot="1">
      <c r="A17" s="139" t="s">
        <v>18</v>
      </c>
      <c r="B17" s="139"/>
      <c r="C17" s="139"/>
      <c r="D17" s="139"/>
      <c r="E17" s="139"/>
      <c r="F17" s="139"/>
      <c r="G17" s="139"/>
      <c r="H17" s="139"/>
      <c r="I17" s="139"/>
      <c r="J17" s="139"/>
      <c r="K17" s="139"/>
      <c r="L17" s="139"/>
      <c r="M17" s="139"/>
      <c r="N17" s="139"/>
      <c r="O17" s="139"/>
      <c r="P17" s="139"/>
      <c r="Q17" s="139"/>
      <c r="R17" s="139"/>
      <c r="S17" s="139"/>
      <c r="T17" s="140">
        <f>AD38+AD55</f>
        <v>0</v>
      </c>
      <c r="U17" s="140"/>
      <c r="V17" s="140"/>
      <c r="W17" s="140"/>
      <c r="X17" s="140"/>
      <c r="Y17" s="140"/>
      <c r="Z17" s="140"/>
      <c r="AA17" s="140"/>
      <c r="AB17" s="140"/>
      <c r="AC17" s="140"/>
      <c r="AD17" s="140"/>
      <c r="AE17" s="140"/>
      <c r="AF17" s="140"/>
      <c r="AG17" s="140"/>
      <c r="AH17" s="140"/>
      <c r="AI17" s="140"/>
      <c r="AJ17" s="29"/>
    </row>
    <row r="18" spans="1:36" ht="18" customHeight="1">
      <c r="A18" s="10"/>
      <c r="B18" s="10"/>
      <c r="C18" s="10"/>
      <c r="D18" s="10"/>
      <c r="E18" s="10"/>
      <c r="F18" s="10"/>
      <c r="G18" s="10"/>
      <c r="H18" s="10"/>
      <c r="I18" s="10"/>
      <c r="J18" s="10"/>
      <c r="K18" s="10"/>
      <c r="L18" s="10"/>
      <c r="M18" s="10"/>
      <c r="N18" s="10"/>
      <c r="O18" s="10"/>
      <c r="P18" s="10"/>
      <c r="Q18" s="10"/>
      <c r="R18" s="10"/>
      <c r="S18" s="10"/>
      <c r="T18" s="29"/>
      <c r="U18" s="29"/>
      <c r="V18" s="29"/>
      <c r="W18" s="29"/>
      <c r="X18" s="29"/>
      <c r="Y18" s="29"/>
      <c r="Z18" s="29"/>
      <c r="AA18" s="29"/>
      <c r="AB18" s="29"/>
      <c r="AC18" s="29"/>
      <c r="AD18" s="29"/>
      <c r="AE18" s="29"/>
      <c r="AF18" s="29"/>
      <c r="AG18" s="29"/>
      <c r="AH18" s="29"/>
      <c r="AI18" s="29"/>
      <c r="AJ18" s="29"/>
    </row>
    <row r="19" spans="1:36" ht="18" customHeight="1">
      <c r="A19" s="34" t="s">
        <v>133</v>
      </c>
      <c r="B19" s="34"/>
      <c r="C19" s="34"/>
      <c r="D19" s="34"/>
      <c r="E19" s="34"/>
      <c r="F19" s="34"/>
      <c r="G19" s="34"/>
      <c r="H19" s="34"/>
      <c r="I19" s="34"/>
      <c r="J19" s="34"/>
      <c r="K19" s="34"/>
      <c r="L19" s="34"/>
      <c r="M19" s="34"/>
      <c r="N19" s="34"/>
      <c r="O19" s="34"/>
      <c r="P19" s="34"/>
      <c r="Q19" s="34"/>
      <c r="R19" s="35" t="s">
        <v>134</v>
      </c>
      <c r="S19" s="36"/>
      <c r="T19" s="36"/>
      <c r="U19" s="36"/>
      <c r="V19" s="36"/>
      <c r="W19" s="36"/>
      <c r="X19" s="36"/>
      <c r="Y19" s="36"/>
      <c r="Z19" s="36"/>
      <c r="AA19" s="36"/>
      <c r="AB19" s="36"/>
      <c r="AC19" s="36"/>
      <c r="AD19" s="36"/>
      <c r="AE19" s="36"/>
      <c r="AF19" s="36"/>
      <c r="AG19" s="36"/>
      <c r="AH19" s="36"/>
      <c r="AI19" s="36"/>
      <c r="AJ19" s="29"/>
    </row>
    <row r="20" spans="1:36" ht="30" customHeight="1">
      <c r="A20" s="141" t="s">
        <v>19</v>
      </c>
      <c r="B20" s="141"/>
      <c r="C20" s="141"/>
      <c r="D20" s="141"/>
      <c r="E20" s="101" t="s">
        <v>20</v>
      </c>
      <c r="F20" s="102"/>
      <c r="G20" s="102"/>
      <c r="H20" s="102"/>
      <c r="I20" s="102"/>
      <c r="J20" s="46" t="s">
        <v>21</v>
      </c>
      <c r="K20" s="46"/>
      <c r="L20" s="46"/>
      <c r="M20" s="46"/>
      <c r="N20" s="46"/>
      <c r="O20" s="46"/>
      <c r="P20" s="46"/>
      <c r="Q20" s="46"/>
      <c r="R20" s="101" t="s">
        <v>22</v>
      </c>
      <c r="S20" s="102"/>
      <c r="T20" s="102"/>
      <c r="U20" s="102"/>
      <c r="V20" s="102"/>
      <c r="W20" s="102"/>
      <c r="X20" s="102"/>
      <c r="Y20" s="102"/>
      <c r="Z20" s="102"/>
      <c r="AA20" s="102"/>
      <c r="AB20" s="102"/>
      <c r="AC20" s="117"/>
      <c r="AD20" s="142" t="s">
        <v>23</v>
      </c>
      <c r="AE20" s="142"/>
      <c r="AF20" s="142"/>
      <c r="AG20" s="142"/>
      <c r="AH20" s="142"/>
      <c r="AI20" s="142"/>
      <c r="AJ20" s="29"/>
    </row>
    <row r="21" spans="1:36" ht="30" customHeight="1">
      <c r="A21" s="87"/>
      <c r="B21" s="87"/>
      <c r="C21" s="87"/>
      <c r="D21" s="87"/>
      <c r="E21" s="88"/>
      <c r="F21" s="89"/>
      <c r="G21" s="89"/>
      <c r="H21" s="89"/>
      <c r="I21" s="90"/>
      <c r="J21" s="91"/>
      <c r="K21" s="91"/>
      <c r="L21" s="91"/>
      <c r="M21" s="91"/>
      <c r="N21" s="91"/>
      <c r="O21" s="91"/>
      <c r="P21" s="91"/>
      <c r="Q21" s="91"/>
      <c r="R21" s="92">
        <v>0</v>
      </c>
      <c r="S21" s="93"/>
      <c r="T21" s="11" t="s">
        <v>24</v>
      </c>
      <c r="U21" s="94" t="s">
        <v>122</v>
      </c>
      <c r="V21" s="95"/>
      <c r="W21" s="92" t="s">
        <v>25</v>
      </c>
      <c r="X21" s="93"/>
      <c r="Y21" s="92">
        <v>0</v>
      </c>
      <c r="Z21" s="93"/>
      <c r="AA21" s="11" t="s">
        <v>24</v>
      </c>
      <c r="AB21" s="94" t="s">
        <v>122</v>
      </c>
      <c r="AC21" s="95"/>
      <c r="AD21" s="96">
        <f>SUM('②請求書明細（自動入力）※①と一緒に送付してください'!AD18:AI23)+IF(J21="足場作業主任者",4000,IF(J21="足場作業作業者",2000,0))</f>
        <v>0</v>
      </c>
      <c r="AE21" s="96"/>
      <c r="AF21" s="96"/>
      <c r="AG21" s="96"/>
      <c r="AH21" s="96"/>
      <c r="AI21" s="96"/>
      <c r="AJ21" s="29"/>
    </row>
    <row r="22" spans="1:36" ht="30" customHeight="1">
      <c r="A22" s="87"/>
      <c r="B22" s="87"/>
      <c r="C22" s="87"/>
      <c r="D22" s="87"/>
      <c r="E22" s="88"/>
      <c r="F22" s="89"/>
      <c r="G22" s="89"/>
      <c r="H22" s="89"/>
      <c r="I22" s="90"/>
      <c r="J22" s="91"/>
      <c r="K22" s="91"/>
      <c r="L22" s="91"/>
      <c r="M22" s="91"/>
      <c r="N22" s="91"/>
      <c r="O22" s="91"/>
      <c r="P22" s="91"/>
      <c r="Q22" s="91"/>
      <c r="R22" s="92">
        <v>0</v>
      </c>
      <c r="S22" s="93"/>
      <c r="T22" s="11" t="s">
        <v>24</v>
      </c>
      <c r="U22" s="94" t="s">
        <v>122</v>
      </c>
      <c r="V22" s="95"/>
      <c r="W22" s="92" t="s">
        <v>25</v>
      </c>
      <c r="X22" s="93"/>
      <c r="Y22" s="92">
        <v>0</v>
      </c>
      <c r="Z22" s="93"/>
      <c r="AA22" s="11" t="s">
        <v>24</v>
      </c>
      <c r="AB22" s="94" t="s">
        <v>122</v>
      </c>
      <c r="AC22" s="95"/>
      <c r="AD22" s="96">
        <f>SUM('②請求書明細（自動入力）※①と一緒に送付してください'!AD24:AI29)+IF(J22="足場作業主任者",4000,IF(J22="足場作業作業者",2000,0))</f>
        <v>0</v>
      </c>
      <c r="AE22" s="96"/>
      <c r="AF22" s="96"/>
      <c r="AG22" s="96"/>
      <c r="AH22" s="96"/>
      <c r="AI22" s="96"/>
      <c r="AJ22" s="29"/>
    </row>
    <row r="23" spans="1:36" ht="30" customHeight="1">
      <c r="A23" s="87"/>
      <c r="B23" s="87"/>
      <c r="C23" s="87"/>
      <c r="D23" s="87"/>
      <c r="E23" s="88"/>
      <c r="F23" s="89"/>
      <c r="G23" s="89"/>
      <c r="H23" s="89"/>
      <c r="I23" s="90"/>
      <c r="J23" s="91"/>
      <c r="K23" s="91"/>
      <c r="L23" s="91"/>
      <c r="M23" s="91"/>
      <c r="N23" s="91"/>
      <c r="O23" s="91"/>
      <c r="P23" s="91"/>
      <c r="Q23" s="91"/>
      <c r="R23" s="92">
        <v>0</v>
      </c>
      <c r="S23" s="93"/>
      <c r="T23" s="11" t="s">
        <v>24</v>
      </c>
      <c r="U23" s="94" t="s">
        <v>122</v>
      </c>
      <c r="V23" s="95"/>
      <c r="W23" s="92" t="s">
        <v>25</v>
      </c>
      <c r="X23" s="93"/>
      <c r="Y23" s="92">
        <v>0</v>
      </c>
      <c r="Z23" s="93"/>
      <c r="AA23" s="11" t="s">
        <v>24</v>
      </c>
      <c r="AB23" s="94" t="s">
        <v>122</v>
      </c>
      <c r="AC23" s="95"/>
      <c r="AD23" s="96">
        <f>SUM('②請求書明細（自動入力）※①と一緒に送付してください'!AD30:AI35)+IF(J23="足場作業主任者",4000,IF(J23="足場作業作業者",2000,0))</f>
        <v>0</v>
      </c>
      <c r="AE23" s="96"/>
      <c r="AF23" s="96"/>
      <c r="AG23" s="96"/>
      <c r="AH23" s="96"/>
      <c r="AI23" s="96"/>
      <c r="AJ23" s="29"/>
    </row>
    <row r="24" spans="1:36" ht="30" customHeight="1">
      <c r="A24" s="87"/>
      <c r="B24" s="87"/>
      <c r="C24" s="87"/>
      <c r="D24" s="87"/>
      <c r="E24" s="88"/>
      <c r="F24" s="89"/>
      <c r="G24" s="89"/>
      <c r="H24" s="89"/>
      <c r="I24" s="90"/>
      <c r="J24" s="91"/>
      <c r="K24" s="91"/>
      <c r="L24" s="91"/>
      <c r="M24" s="91"/>
      <c r="N24" s="91"/>
      <c r="O24" s="91"/>
      <c r="P24" s="91"/>
      <c r="Q24" s="91"/>
      <c r="R24" s="92">
        <v>0</v>
      </c>
      <c r="S24" s="93"/>
      <c r="T24" s="11" t="s">
        <v>24</v>
      </c>
      <c r="U24" s="94" t="s">
        <v>122</v>
      </c>
      <c r="V24" s="95"/>
      <c r="W24" s="92" t="s">
        <v>25</v>
      </c>
      <c r="X24" s="93"/>
      <c r="Y24" s="92">
        <v>0</v>
      </c>
      <c r="Z24" s="93"/>
      <c r="AA24" s="11" t="s">
        <v>24</v>
      </c>
      <c r="AB24" s="94" t="s">
        <v>122</v>
      </c>
      <c r="AC24" s="95"/>
      <c r="AD24" s="96">
        <f>SUM('②請求書明細（自動入力）※①と一緒に送付してください'!AD36:AI41)+IF(J24="足場作業主任者",4000,IF(J24="足場作業作業者",2000,0))</f>
        <v>0</v>
      </c>
      <c r="AE24" s="96"/>
      <c r="AF24" s="96"/>
      <c r="AG24" s="96"/>
      <c r="AH24" s="96"/>
      <c r="AI24" s="96"/>
      <c r="AJ24" s="29"/>
    </row>
    <row r="25" spans="1:36" ht="30" customHeight="1">
      <c r="A25" s="87"/>
      <c r="B25" s="87"/>
      <c r="C25" s="87"/>
      <c r="D25" s="87"/>
      <c r="E25" s="88"/>
      <c r="F25" s="89"/>
      <c r="G25" s="89"/>
      <c r="H25" s="89"/>
      <c r="I25" s="90"/>
      <c r="J25" s="91"/>
      <c r="K25" s="91"/>
      <c r="L25" s="91"/>
      <c r="M25" s="91"/>
      <c r="N25" s="91"/>
      <c r="O25" s="91"/>
      <c r="P25" s="91"/>
      <c r="Q25" s="91"/>
      <c r="R25" s="92">
        <v>0</v>
      </c>
      <c r="S25" s="93"/>
      <c r="T25" s="11" t="s">
        <v>24</v>
      </c>
      <c r="U25" s="94" t="s">
        <v>122</v>
      </c>
      <c r="V25" s="95"/>
      <c r="W25" s="92" t="s">
        <v>25</v>
      </c>
      <c r="X25" s="93"/>
      <c r="Y25" s="92">
        <v>0</v>
      </c>
      <c r="Z25" s="93"/>
      <c r="AA25" s="11" t="s">
        <v>24</v>
      </c>
      <c r="AB25" s="94" t="s">
        <v>122</v>
      </c>
      <c r="AC25" s="95"/>
      <c r="AD25" s="96">
        <f>SUM('②請求書明細（自動入力）※①と一緒に送付してください'!AD42:AI47)+IF(J25="足場作業主任者",4000,IF(J25="足場作業作業者",2000,0))</f>
        <v>0</v>
      </c>
      <c r="AE25" s="96"/>
      <c r="AF25" s="96"/>
      <c r="AG25" s="96"/>
      <c r="AH25" s="96"/>
      <c r="AI25" s="96"/>
      <c r="AJ25" s="29"/>
    </row>
    <row r="26" spans="1:36" ht="20" customHeight="1">
      <c r="A26" s="98" t="s">
        <v>129</v>
      </c>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29"/>
    </row>
    <row r="27" spans="1:36" ht="30" customHeight="1">
      <c r="A27" s="100" t="s">
        <v>19</v>
      </c>
      <c r="B27" s="100"/>
      <c r="C27" s="100"/>
      <c r="D27" s="100"/>
      <c r="E27" s="101" t="s">
        <v>128</v>
      </c>
      <c r="F27" s="102"/>
      <c r="G27" s="102"/>
      <c r="H27" s="102"/>
      <c r="I27" s="102"/>
      <c r="J27" s="101" t="s">
        <v>125</v>
      </c>
      <c r="K27" s="102"/>
      <c r="L27" s="102"/>
      <c r="M27" s="102"/>
      <c r="N27" s="102"/>
      <c r="O27" s="102"/>
      <c r="P27" s="102"/>
      <c r="Q27" s="102"/>
      <c r="R27" s="102"/>
      <c r="S27" s="102"/>
      <c r="T27" s="102"/>
      <c r="U27" s="102"/>
      <c r="V27" s="102"/>
      <c r="W27" s="102"/>
      <c r="X27" s="117"/>
      <c r="Y27" s="111" t="s">
        <v>126</v>
      </c>
      <c r="Z27" s="112"/>
      <c r="AA27" s="112"/>
      <c r="AB27" s="112"/>
      <c r="AC27" s="113"/>
      <c r="AD27" s="103" t="s">
        <v>60</v>
      </c>
      <c r="AE27" s="103"/>
      <c r="AF27" s="103"/>
      <c r="AG27" s="103"/>
      <c r="AH27" s="103"/>
      <c r="AI27" s="103"/>
      <c r="AJ27" s="29"/>
    </row>
    <row r="28" spans="1:36" ht="30" customHeight="1">
      <c r="A28" s="87"/>
      <c r="B28" s="87"/>
      <c r="C28" s="87"/>
      <c r="D28" s="87"/>
      <c r="E28" s="88"/>
      <c r="F28" s="89"/>
      <c r="G28" s="89"/>
      <c r="H28" s="89"/>
      <c r="I28" s="90"/>
      <c r="J28" s="118"/>
      <c r="K28" s="119"/>
      <c r="L28" s="119"/>
      <c r="M28" s="119"/>
      <c r="N28" s="119"/>
      <c r="O28" s="119"/>
      <c r="P28" s="119"/>
      <c r="Q28" s="119"/>
      <c r="R28" s="119"/>
      <c r="S28" s="119"/>
      <c r="T28" s="119"/>
      <c r="U28" s="119"/>
      <c r="V28" s="119"/>
      <c r="W28" s="119"/>
      <c r="X28" s="120"/>
      <c r="Y28" s="114" t="str">
        <f>IF(E28="キャンセル費","消費税対象外","")</f>
        <v/>
      </c>
      <c r="Z28" s="115"/>
      <c r="AA28" s="115"/>
      <c r="AB28" s="115"/>
      <c r="AC28" s="116"/>
      <c r="AD28" s="97"/>
      <c r="AE28" s="97"/>
      <c r="AF28" s="97"/>
      <c r="AG28" s="97"/>
      <c r="AH28" s="97"/>
      <c r="AI28" s="97"/>
      <c r="AJ28" s="29"/>
    </row>
    <row r="29" spans="1:36" ht="30" customHeight="1">
      <c r="A29" s="87"/>
      <c r="B29" s="87"/>
      <c r="C29" s="87"/>
      <c r="D29" s="87"/>
      <c r="E29" s="88"/>
      <c r="F29" s="89"/>
      <c r="G29" s="89"/>
      <c r="H29" s="89"/>
      <c r="I29" s="90"/>
      <c r="J29" s="118"/>
      <c r="K29" s="119"/>
      <c r="L29" s="119"/>
      <c r="M29" s="119"/>
      <c r="N29" s="119"/>
      <c r="O29" s="119"/>
      <c r="P29" s="119"/>
      <c r="Q29" s="119"/>
      <c r="R29" s="119"/>
      <c r="S29" s="119"/>
      <c r="T29" s="119"/>
      <c r="U29" s="119"/>
      <c r="V29" s="119"/>
      <c r="W29" s="119"/>
      <c r="X29" s="120"/>
      <c r="Y29" s="114" t="str">
        <f t="shared" ref="Y29:Y30" si="0">IF(E29="キャンセル費","消費税対象外","")</f>
        <v/>
      </c>
      <c r="Z29" s="115"/>
      <c r="AA29" s="115"/>
      <c r="AB29" s="115"/>
      <c r="AC29" s="116"/>
      <c r="AD29" s="97"/>
      <c r="AE29" s="97"/>
      <c r="AF29" s="97"/>
      <c r="AG29" s="97"/>
      <c r="AH29" s="97"/>
      <c r="AI29" s="97"/>
      <c r="AJ29" s="29"/>
    </row>
    <row r="30" spans="1:36" ht="30" customHeight="1">
      <c r="A30" s="87"/>
      <c r="B30" s="87"/>
      <c r="C30" s="87"/>
      <c r="D30" s="87"/>
      <c r="E30" s="88"/>
      <c r="F30" s="89"/>
      <c r="G30" s="89"/>
      <c r="H30" s="89"/>
      <c r="I30" s="90"/>
      <c r="J30" s="118"/>
      <c r="K30" s="119"/>
      <c r="L30" s="119"/>
      <c r="M30" s="119"/>
      <c r="N30" s="119"/>
      <c r="O30" s="119"/>
      <c r="P30" s="119"/>
      <c r="Q30" s="119"/>
      <c r="R30" s="119"/>
      <c r="S30" s="119"/>
      <c r="T30" s="119"/>
      <c r="U30" s="119"/>
      <c r="V30" s="119"/>
      <c r="W30" s="119"/>
      <c r="X30" s="120"/>
      <c r="Y30" s="114" t="str">
        <f t="shared" si="0"/>
        <v/>
      </c>
      <c r="Z30" s="115"/>
      <c r="AA30" s="115"/>
      <c r="AB30" s="115"/>
      <c r="AC30" s="116"/>
      <c r="AD30" s="104"/>
      <c r="AE30" s="105"/>
      <c r="AF30" s="105"/>
      <c r="AG30" s="105"/>
      <c r="AH30" s="105"/>
      <c r="AI30" s="106"/>
      <c r="AJ30" s="29"/>
    </row>
    <row r="31" spans="1:36" ht="15" customHeight="1">
      <c r="A31" s="107"/>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29"/>
    </row>
    <row r="32" spans="1:36" ht="15" customHeight="1">
      <c r="A32" s="108" t="s">
        <v>26</v>
      </c>
      <c r="B32" s="109"/>
      <c r="C32" s="109"/>
      <c r="D32" s="109"/>
      <c r="E32" s="109"/>
      <c r="F32" s="109"/>
      <c r="G32" s="109"/>
      <c r="H32" s="109"/>
      <c r="I32" s="109"/>
      <c r="J32" s="109"/>
      <c r="K32" s="109"/>
      <c r="L32" s="109"/>
      <c r="M32" s="109"/>
      <c r="N32" s="109"/>
      <c r="O32" s="109"/>
      <c r="P32" s="109"/>
      <c r="Q32" s="109"/>
      <c r="R32" s="109"/>
      <c r="S32" s="109"/>
      <c r="T32" s="109"/>
      <c r="U32" s="110"/>
      <c r="V32" s="61" t="s">
        <v>27</v>
      </c>
      <c r="W32" s="62"/>
      <c r="X32" s="62"/>
      <c r="Y32" s="62"/>
      <c r="Z32" s="62"/>
      <c r="AA32" s="62"/>
      <c r="AB32" s="62"/>
      <c r="AC32" s="63"/>
      <c r="AD32" s="39">
        <f>SUM(AD21:AI30)-AD34</f>
        <v>0</v>
      </c>
      <c r="AE32" s="40"/>
      <c r="AF32" s="40"/>
      <c r="AG32" s="40"/>
      <c r="AH32" s="40"/>
      <c r="AI32" s="41"/>
      <c r="AJ32" s="14"/>
    </row>
    <row r="33" spans="1:36" ht="15" customHeight="1">
      <c r="A33" s="121"/>
      <c r="B33" s="122"/>
      <c r="C33" s="122"/>
      <c r="D33" s="122"/>
      <c r="E33" s="122"/>
      <c r="F33" s="122"/>
      <c r="G33" s="122"/>
      <c r="H33" s="122"/>
      <c r="I33" s="122"/>
      <c r="J33" s="122"/>
      <c r="K33" s="122"/>
      <c r="L33" s="122"/>
      <c r="M33" s="122"/>
      <c r="N33" s="122"/>
      <c r="O33" s="122"/>
      <c r="P33" s="122"/>
      <c r="Q33" s="122"/>
      <c r="R33" s="122"/>
      <c r="S33" s="122"/>
      <c r="T33" s="122"/>
      <c r="U33" s="123"/>
      <c r="V33" s="64"/>
      <c r="W33" s="65"/>
      <c r="X33" s="65"/>
      <c r="Y33" s="65"/>
      <c r="Z33" s="65"/>
      <c r="AA33" s="65"/>
      <c r="AB33" s="65"/>
      <c r="AC33" s="66"/>
      <c r="AD33" s="42"/>
      <c r="AE33" s="43"/>
      <c r="AF33" s="43"/>
      <c r="AG33" s="43"/>
      <c r="AH33" s="43"/>
      <c r="AI33" s="44"/>
      <c r="AJ33" s="14"/>
    </row>
    <row r="34" spans="1:36" ht="15" customHeight="1">
      <c r="A34" s="121"/>
      <c r="B34" s="122"/>
      <c r="C34" s="122"/>
      <c r="D34" s="122"/>
      <c r="E34" s="122"/>
      <c r="F34" s="122"/>
      <c r="G34" s="122"/>
      <c r="H34" s="122"/>
      <c r="I34" s="122"/>
      <c r="J34" s="122"/>
      <c r="K34" s="122"/>
      <c r="L34" s="122"/>
      <c r="M34" s="122"/>
      <c r="N34" s="122"/>
      <c r="O34" s="122"/>
      <c r="P34" s="122"/>
      <c r="Q34" s="122"/>
      <c r="R34" s="122"/>
      <c r="S34" s="122"/>
      <c r="T34" s="122"/>
      <c r="U34" s="123"/>
      <c r="V34" s="61" t="s">
        <v>121</v>
      </c>
      <c r="W34" s="62"/>
      <c r="X34" s="62"/>
      <c r="Y34" s="62"/>
      <c r="Z34" s="62"/>
      <c r="AA34" s="62"/>
      <c r="AB34" s="62"/>
      <c r="AC34" s="63"/>
      <c r="AD34" s="39">
        <f>SUMIF(Y28:AC30,V34,AD28:AI30)</f>
        <v>0</v>
      </c>
      <c r="AE34" s="40"/>
      <c r="AF34" s="40"/>
      <c r="AG34" s="40"/>
      <c r="AH34" s="40"/>
      <c r="AI34" s="41"/>
      <c r="AJ34" s="14"/>
    </row>
    <row r="35" spans="1:36" ht="15" customHeight="1">
      <c r="A35" s="121"/>
      <c r="B35" s="122"/>
      <c r="C35" s="122"/>
      <c r="D35" s="122"/>
      <c r="E35" s="122"/>
      <c r="F35" s="122"/>
      <c r="G35" s="122"/>
      <c r="H35" s="122"/>
      <c r="I35" s="122"/>
      <c r="J35" s="122"/>
      <c r="K35" s="122"/>
      <c r="L35" s="122"/>
      <c r="M35" s="122"/>
      <c r="N35" s="122"/>
      <c r="O35" s="122"/>
      <c r="P35" s="122"/>
      <c r="Q35" s="122"/>
      <c r="R35" s="122"/>
      <c r="S35" s="122"/>
      <c r="T35" s="122"/>
      <c r="U35" s="123"/>
      <c r="V35" s="64"/>
      <c r="W35" s="65"/>
      <c r="X35" s="65"/>
      <c r="Y35" s="65"/>
      <c r="Z35" s="65"/>
      <c r="AA35" s="65"/>
      <c r="AB35" s="65"/>
      <c r="AC35" s="66"/>
      <c r="AD35" s="42"/>
      <c r="AE35" s="43"/>
      <c r="AF35" s="43"/>
      <c r="AG35" s="43"/>
      <c r="AH35" s="43"/>
      <c r="AI35" s="44"/>
      <c r="AJ35" s="14"/>
    </row>
    <row r="36" spans="1:36" ht="15" customHeight="1">
      <c r="A36" s="121"/>
      <c r="B36" s="122"/>
      <c r="C36" s="122"/>
      <c r="D36" s="122"/>
      <c r="E36" s="122"/>
      <c r="F36" s="122"/>
      <c r="G36" s="122"/>
      <c r="H36" s="122"/>
      <c r="I36" s="122"/>
      <c r="J36" s="122"/>
      <c r="K36" s="122"/>
      <c r="L36" s="122"/>
      <c r="M36" s="122"/>
      <c r="N36" s="122"/>
      <c r="O36" s="122"/>
      <c r="P36" s="122"/>
      <c r="Q36" s="122"/>
      <c r="R36" s="122"/>
      <c r="S36" s="122"/>
      <c r="T36" s="122"/>
      <c r="U36" s="123"/>
      <c r="V36" s="61" t="s">
        <v>28</v>
      </c>
      <c r="W36" s="62"/>
      <c r="X36" s="62"/>
      <c r="Y36" s="62"/>
      <c r="Z36" s="62"/>
      <c r="AA36" s="62"/>
      <c r="AB36" s="62"/>
      <c r="AC36" s="63"/>
      <c r="AD36" s="39">
        <f>ROUNDDOWN(AD32*0.1,0)</f>
        <v>0</v>
      </c>
      <c r="AE36" s="40"/>
      <c r="AF36" s="40"/>
      <c r="AG36" s="40"/>
      <c r="AH36" s="40"/>
      <c r="AI36" s="41"/>
      <c r="AJ36" s="14"/>
    </row>
    <row r="37" spans="1:36" ht="15" customHeight="1">
      <c r="A37" s="121"/>
      <c r="B37" s="122"/>
      <c r="C37" s="122"/>
      <c r="D37" s="122"/>
      <c r="E37" s="122"/>
      <c r="F37" s="122"/>
      <c r="G37" s="122"/>
      <c r="H37" s="122"/>
      <c r="I37" s="122"/>
      <c r="J37" s="122"/>
      <c r="K37" s="122"/>
      <c r="L37" s="122"/>
      <c r="M37" s="122"/>
      <c r="N37" s="122"/>
      <c r="O37" s="122"/>
      <c r="P37" s="122"/>
      <c r="Q37" s="122"/>
      <c r="R37" s="122"/>
      <c r="S37" s="122"/>
      <c r="T37" s="122"/>
      <c r="U37" s="123"/>
      <c r="V37" s="64"/>
      <c r="W37" s="65"/>
      <c r="X37" s="65"/>
      <c r="Y37" s="65"/>
      <c r="Z37" s="65"/>
      <c r="AA37" s="65"/>
      <c r="AB37" s="65"/>
      <c r="AC37" s="66"/>
      <c r="AD37" s="42"/>
      <c r="AE37" s="43"/>
      <c r="AF37" s="43"/>
      <c r="AG37" s="43"/>
      <c r="AH37" s="43"/>
      <c r="AI37" s="44"/>
      <c r="AJ37" s="14"/>
    </row>
    <row r="38" spans="1:36" ht="15" customHeight="1">
      <c r="A38" s="121"/>
      <c r="B38" s="122"/>
      <c r="C38" s="122"/>
      <c r="D38" s="122"/>
      <c r="E38" s="122"/>
      <c r="F38" s="122"/>
      <c r="G38" s="122"/>
      <c r="H38" s="122"/>
      <c r="I38" s="122"/>
      <c r="J38" s="122"/>
      <c r="K38" s="122"/>
      <c r="L38" s="122"/>
      <c r="M38" s="122"/>
      <c r="N38" s="122"/>
      <c r="O38" s="122"/>
      <c r="P38" s="122"/>
      <c r="Q38" s="122"/>
      <c r="R38" s="122"/>
      <c r="S38" s="122"/>
      <c r="T38" s="122"/>
      <c r="U38" s="123"/>
      <c r="V38" s="61" t="s">
        <v>29</v>
      </c>
      <c r="W38" s="62"/>
      <c r="X38" s="62"/>
      <c r="Y38" s="62"/>
      <c r="Z38" s="62"/>
      <c r="AA38" s="62"/>
      <c r="AB38" s="62"/>
      <c r="AC38" s="63"/>
      <c r="AD38" s="39">
        <f>SUM(AD32:AI37)</f>
        <v>0</v>
      </c>
      <c r="AE38" s="40"/>
      <c r="AF38" s="40"/>
      <c r="AG38" s="40"/>
      <c r="AH38" s="40"/>
      <c r="AI38" s="41"/>
      <c r="AJ38" s="14"/>
    </row>
    <row r="39" spans="1:36" ht="15" customHeight="1">
      <c r="A39" s="124"/>
      <c r="B39" s="125"/>
      <c r="C39" s="125"/>
      <c r="D39" s="125"/>
      <c r="E39" s="125"/>
      <c r="F39" s="125"/>
      <c r="G39" s="125"/>
      <c r="H39" s="125"/>
      <c r="I39" s="125"/>
      <c r="J39" s="125"/>
      <c r="K39" s="125"/>
      <c r="L39" s="125"/>
      <c r="M39" s="125"/>
      <c r="N39" s="125"/>
      <c r="O39" s="125"/>
      <c r="P39" s="125"/>
      <c r="Q39" s="125"/>
      <c r="R39" s="125"/>
      <c r="S39" s="125"/>
      <c r="T39" s="125"/>
      <c r="U39" s="126"/>
      <c r="V39" s="64"/>
      <c r="W39" s="65"/>
      <c r="X39" s="65"/>
      <c r="Y39" s="65"/>
      <c r="Z39" s="65"/>
      <c r="AA39" s="65"/>
      <c r="AB39" s="65"/>
      <c r="AC39" s="66"/>
      <c r="AD39" s="42"/>
      <c r="AE39" s="43"/>
      <c r="AF39" s="43"/>
      <c r="AG39" s="43"/>
      <c r="AH39" s="43"/>
      <c r="AI39" s="44"/>
      <c r="AJ39" s="14"/>
    </row>
    <row r="40" spans="1:36" ht="20" customHeight="1"/>
    <row r="41" spans="1:36" ht="30" customHeight="1">
      <c r="A41" s="73" t="s">
        <v>30</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12"/>
    </row>
    <row r="42" spans="1:36" ht="15" customHeight="1">
      <c r="A42" s="74" t="s">
        <v>130</v>
      </c>
      <c r="B42" s="75"/>
      <c r="C42" s="75"/>
      <c r="D42" s="76"/>
      <c r="E42" s="80" t="s">
        <v>31</v>
      </c>
      <c r="F42" s="81"/>
      <c r="G42" s="81"/>
      <c r="H42" s="81"/>
      <c r="I42" s="81"/>
      <c r="J42" s="81"/>
      <c r="K42" s="81"/>
      <c r="L42" s="81"/>
      <c r="M42" s="82"/>
      <c r="N42" s="74" t="s">
        <v>32</v>
      </c>
      <c r="O42" s="75"/>
      <c r="P42" s="75"/>
      <c r="Q42" s="75"/>
      <c r="R42" s="75"/>
      <c r="S42" s="75"/>
      <c r="T42" s="75"/>
      <c r="U42" s="75"/>
      <c r="V42" s="75"/>
      <c r="W42" s="75"/>
      <c r="X42" s="75"/>
      <c r="Y42" s="75"/>
      <c r="Z42" s="75"/>
      <c r="AA42" s="75"/>
      <c r="AB42" s="75"/>
      <c r="AC42" s="76"/>
      <c r="AD42" s="45" t="s">
        <v>33</v>
      </c>
      <c r="AE42" s="46"/>
      <c r="AF42" s="46"/>
      <c r="AG42" s="46"/>
      <c r="AH42" s="46"/>
      <c r="AI42" s="46"/>
      <c r="AJ42" s="13"/>
    </row>
    <row r="43" spans="1:36" ht="15" customHeight="1">
      <c r="A43" s="77"/>
      <c r="B43" s="78"/>
      <c r="C43" s="78"/>
      <c r="D43" s="79"/>
      <c r="E43" s="83"/>
      <c r="F43" s="84"/>
      <c r="G43" s="84"/>
      <c r="H43" s="84"/>
      <c r="I43" s="84"/>
      <c r="J43" s="84"/>
      <c r="K43" s="84"/>
      <c r="L43" s="84"/>
      <c r="M43" s="85"/>
      <c r="N43" s="77"/>
      <c r="O43" s="78"/>
      <c r="P43" s="78"/>
      <c r="Q43" s="78"/>
      <c r="R43" s="78"/>
      <c r="S43" s="78"/>
      <c r="T43" s="78"/>
      <c r="U43" s="78"/>
      <c r="V43" s="78"/>
      <c r="W43" s="78"/>
      <c r="X43" s="78"/>
      <c r="Y43" s="78"/>
      <c r="Z43" s="78"/>
      <c r="AA43" s="78"/>
      <c r="AB43" s="78"/>
      <c r="AC43" s="79"/>
      <c r="AD43" s="46"/>
      <c r="AE43" s="46"/>
      <c r="AF43" s="46"/>
      <c r="AG43" s="46"/>
      <c r="AH43" s="46"/>
      <c r="AI43" s="46"/>
      <c r="AJ43" s="13"/>
    </row>
    <row r="44" spans="1:36" ht="15" customHeight="1">
      <c r="A44" s="86"/>
      <c r="B44" s="68"/>
      <c r="C44" s="68"/>
      <c r="D44" s="69"/>
      <c r="E44" s="67"/>
      <c r="F44" s="68"/>
      <c r="G44" s="68"/>
      <c r="H44" s="68"/>
      <c r="I44" s="68"/>
      <c r="J44" s="68"/>
      <c r="K44" s="68"/>
      <c r="L44" s="68"/>
      <c r="M44" s="69"/>
      <c r="N44" s="67"/>
      <c r="O44" s="68"/>
      <c r="P44" s="68"/>
      <c r="Q44" s="68"/>
      <c r="R44" s="68"/>
      <c r="S44" s="68"/>
      <c r="T44" s="68"/>
      <c r="U44" s="68"/>
      <c r="V44" s="68"/>
      <c r="W44" s="68"/>
      <c r="X44" s="68"/>
      <c r="Y44" s="68"/>
      <c r="Z44" s="68"/>
      <c r="AA44" s="68"/>
      <c r="AB44" s="68"/>
      <c r="AC44" s="69"/>
      <c r="AD44" s="37"/>
      <c r="AE44" s="37"/>
      <c r="AF44" s="37"/>
      <c r="AG44" s="37"/>
      <c r="AH44" s="37"/>
      <c r="AI44" s="37"/>
      <c r="AJ44" s="14"/>
    </row>
    <row r="45" spans="1:36" ht="15" customHeight="1">
      <c r="A45" s="70"/>
      <c r="B45" s="71"/>
      <c r="C45" s="71"/>
      <c r="D45" s="72"/>
      <c r="E45" s="70"/>
      <c r="F45" s="71"/>
      <c r="G45" s="71"/>
      <c r="H45" s="71"/>
      <c r="I45" s="71"/>
      <c r="J45" s="71"/>
      <c r="K45" s="71"/>
      <c r="L45" s="71"/>
      <c r="M45" s="72"/>
      <c r="N45" s="70"/>
      <c r="O45" s="71"/>
      <c r="P45" s="71"/>
      <c r="Q45" s="71"/>
      <c r="R45" s="71"/>
      <c r="S45" s="71"/>
      <c r="T45" s="71"/>
      <c r="U45" s="71"/>
      <c r="V45" s="71"/>
      <c r="W45" s="71"/>
      <c r="X45" s="71"/>
      <c r="Y45" s="71"/>
      <c r="Z45" s="71"/>
      <c r="AA45" s="71"/>
      <c r="AB45" s="71"/>
      <c r="AC45" s="72"/>
      <c r="AD45" s="37"/>
      <c r="AE45" s="37"/>
      <c r="AF45" s="37"/>
      <c r="AG45" s="37"/>
      <c r="AH45" s="37"/>
      <c r="AI45" s="37"/>
      <c r="AJ45" s="14"/>
    </row>
    <row r="46" spans="1:36" ht="15" customHeight="1">
      <c r="A46" s="86"/>
      <c r="B46" s="68"/>
      <c r="C46" s="68"/>
      <c r="D46" s="69"/>
      <c r="E46" s="67"/>
      <c r="F46" s="68"/>
      <c r="G46" s="68"/>
      <c r="H46" s="68"/>
      <c r="I46" s="68"/>
      <c r="J46" s="68"/>
      <c r="K46" s="68"/>
      <c r="L46" s="68"/>
      <c r="M46" s="69"/>
      <c r="N46" s="67"/>
      <c r="O46" s="68"/>
      <c r="P46" s="68"/>
      <c r="Q46" s="68"/>
      <c r="R46" s="68"/>
      <c r="S46" s="68"/>
      <c r="T46" s="68"/>
      <c r="U46" s="68"/>
      <c r="V46" s="68"/>
      <c r="W46" s="68"/>
      <c r="X46" s="68"/>
      <c r="Y46" s="68"/>
      <c r="Z46" s="68"/>
      <c r="AA46" s="68"/>
      <c r="AB46" s="68"/>
      <c r="AC46" s="69"/>
      <c r="AD46" s="37"/>
      <c r="AE46" s="37"/>
      <c r="AF46" s="37"/>
      <c r="AG46" s="37"/>
      <c r="AH46" s="37"/>
      <c r="AI46" s="37"/>
      <c r="AJ46" s="14"/>
    </row>
    <row r="47" spans="1:36" ht="15" customHeight="1">
      <c r="A47" s="70"/>
      <c r="B47" s="71"/>
      <c r="C47" s="71"/>
      <c r="D47" s="72"/>
      <c r="E47" s="70"/>
      <c r="F47" s="71"/>
      <c r="G47" s="71"/>
      <c r="H47" s="71"/>
      <c r="I47" s="71"/>
      <c r="J47" s="71"/>
      <c r="K47" s="71"/>
      <c r="L47" s="71"/>
      <c r="M47" s="72"/>
      <c r="N47" s="70"/>
      <c r="O47" s="71"/>
      <c r="P47" s="71"/>
      <c r="Q47" s="71"/>
      <c r="R47" s="71"/>
      <c r="S47" s="71"/>
      <c r="T47" s="71"/>
      <c r="U47" s="71"/>
      <c r="V47" s="71"/>
      <c r="W47" s="71"/>
      <c r="X47" s="71"/>
      <c r="Y47" s="71"/>
      <c r="Z47" s="71"/>
      <c r="AA47" s="71"/>
      <c r="AB47" s="71"/>
      <c r="AC47" s="72"/>
      <c r="AD47" s="37"/>
      <c r="AE47" s="37"/>
      <c r="AF47" s="37"/>
      <c r="AG47" s="37"/>
      <c r="AH47" s="37"/>
      <c r="AI47" s="37"/>
      <c r="AJ47" s="14"/>
    </row>
    <row r="48" spans="1:36" ht="15" customHeight="1">
      <c r="A48" s="86"/>
      <c r="B48" s="68"/>
      <c r="C48" s="68"/>
      <c r="D48" s="69"/>
      <c r="E48" s="67"/>
      <c r="F48" s="68"/>
      <c r="G48" s="68"/>
      <c r="H48" s="68"/>
      <c r="I48" s="68"/>
      <c r="J48" s="68"/>
      <c r="K48" s="68"/>
      <c r="L48" s="68"/>
      <c r="M48" s="69"/>
      <c r="N48" s="67"/>
      <c r="O48" s="68"/>
      <c r="P48" s="68"/>
      <c r="Q48" s="68"/>
      <c r="R48" s="68"/>
      <c r="S48" s="68"/>
      <c r="T48" s="68"/>
      <c r="U48" s="68"/>
      <c r="V48" s="68"/>
      <c r="W48" s="68"/>
      <c r="X48" s="68"/>
      <c r="Y48" s="68"/>
      <c r="Z48" s="68"/>
      <c r="AA48" s="68"/>
      <c r="AB48" s="68"/>
      <c r="AC48" s="69"/>
      <c r="AD48" s="37"/>
      <c r="AE48" s="37"/>
      <c r="AF48" s="37"/>
      <c r="AG48" s="37"/>
      <c r="AH48" s="37"/>
      <c r="AI48" s="37"/>
      <c r="AJ48" s="14"/>
    </row>
    <row r="49" spans="1:36" ht="15" customHeight="1">
      <c r="A49" s="70"/>
      <c r="B49" s="71"/>
      <c r="C49" s="71"/>
      <c r="D49" s="72"/>
      <c r="E49" s="70"/>
      <c r="F49" s="71"/>
      <c r="G49" s="71"/>
      <c r="H49" s="71"/>
      <c r="I49" s="71"/>
      <c r="J49" s="71"/>
      <c r="K49" s="71"/>
      <c r="L49" s="71"/>
      <c r="M49" s="72"/>
      <c r="N49" s="70"/>
      <c r="O49" s="71"/>
      <c r="P49" s="71"/>
      <c r="Q49" s="71"/>
      <c r="R49" s="71"/>
      <c r="S49" s="71"/>
      <c r="T49" s="71"/>
      <c r="U49" s="71"/>
      <c r="V49" s="71"/>
      <c r="W49" s="71"/>
      <c r="X49" s="71"/>
      <c r="Y49" s="71"/>
      <c r="Z49" s="71"/>
      <c r="AA49" s="71"/>
      <c r="AB49" s="71"/>
      <c r="AC49" s="72"/>
      <c r="AD49" s="37"/>
      <c r="AE49" s="37"/>
      <c r="AF49" s="37"/>
      <c r="AG49" s="37"/>
      <c r="AH49" s="37"/>
      <c r="AI49" s="37"/>
      <c r="AJ49" s="14"/>
    </row>
    <row r="50" spans="1:36" ht="15" customHeight="1">
      <c r="A50" s="86"/>
      <c r="B50" s="68"/>
      <c r="C50" s="68"/>
      <c r="D50" s="69"/>
      <c r="E50" s="67"/>
      <c r="F50" s="68"/>
      <c r="G50" s="68"/>
      <c r="H50" s="68"/>
      <c r="I50" s="68"/>
      <c r="J50" s="68"/>
      <c r="K50" s="68"/>
      <c r="L50" s="68"/>
      <c r="M50" s="69"/>
      <c r="N50" s="67"/>
      <c r="O50" s="68"/>
      <c r="P50" s="68"/>
      <c r="Q50" s="68"/>
      <c r="R50" s="68"/>
      <c r="S50" s="68"/>
      <c r="T50" s="68"/>
      <c r="U50" s="68"/>
      <c r="V50" s="68"/>
      <c r="W50" s="68"/>
      <c r="X50" s="68"/>
      <c r="Y50" s="68"/>
      <c r="Z50" s="68"/>
      <c r="AA50" s="68"/>
      <c r="AB50" s="68"/>
      <c r="AC50" s="69"/>
      <c r="AD50" s="37"/>
      <c r="AE50" s="37"/>
      <c r="AF50" s="37"/>
      <c r="AG50" s="37"/>
      <c r="AH50" s="37"/>
      <c r="AI50" s="37"/>
      <c r="AJ50" s="14"/>
    </row>
    <row r="51" spans="1:36" ht="15" customHeight="1">
      <c r="A51" s="70"/>
      <c r="B51" s="71"/>
      <c r="C51" s="71"/>
      <c r="D51" s="72"/>
      <c r="E51" s="70"/>
      <c r="F51" s="71"/>
      <c r="G51" s="71"/>
      <c r="H51" s="71"/>
      <c r="I51" s="71"/>
      <c r="J51" s="71"/>
      <c r="K51" s="71"/>
      <c r="L51" s="71"/>
      <c r="M51" s="72"/>
      <c r="N51" s="70"/>
      <c r="O51" s="71"/>
      <c r="P51" s="71"/>
      <c r="Q51" s="71"/>
      <c r="R51" s="71"/>
      <c r="S51" s="71"/>
      <c r="T51" s="71"/>
      <c r="U51" s="71"/>
      <c r="V51" s="71"/>
      <c r="W51" s="71"/>
      <c r="X51" s="71"/>
      <c r="Y51" s="71"/>
      <c r="Z51" s="71"/>
      <c r="AA51" s="71"/>
      <c r="AB51" s="71"/>
      <c r="AC51" s="72"/>
      <c r="AD51" s="37"/>
      <c r="AE51" s="37"/>
      <c r="AF51" s="37"/>
      <c r="AG51" s="37"/>
      <c r="AH51" s="37"/>
      <c r="AI51" s="37"/>
      <c r="AJ51" s="14"/>
    </row>
    <row r="52" spans="1:36" ht="15" customHeight="1">
      <c r="A52" s="67"/>
      <c r="B52" s="68"/>
      <c r="C52" s="68"/>
      <c r="D52" s="69"/>
      <c r="E52" s="67"/>
      <c r="F52" s="68"/>
      <c r="G52" s="68"/>
      <c r="H52" s="68"/>
      <c r="I52" s="68"/>
      <c r="J52" s="68"/>
      <c r="K52" s="68"/>
      <c r="L52" s="68"/>
      <c r="M52" s="69"/>
      <c r="N52" s="67"/>
      <c r="O52" s="68"/>
      <c r="P52" s="68"/>
      <c r="Q52" s="68"/>
      <c r="R52" s="68"/>
      <c r="S52" s="68"/>
      <c r="T52" s="68"/>
      <c r="U52" s="68"/>
      <c r="V52" s="68"/>
      <c r="W52" s="68"/>
      <c r="X52" s="68"/>
      <c r="Y52" s="68"/>
      <c r="Z52" s="68"/>
      <c r="AA52" s="68"/>
      <c r="AB52" s="68"/>
      <c r="AC52" s="69"/>
      <c r="AD52" s="37"/>
      <c r="AE52" s="37"/>
      <c r="AF52" s="37"/>
      <c r="AG52" s="37"/>
      <c r="AH52" s="37"/>
      <c r="AI52" s="37"/>
      <c r="AJ52" s="14"/>
    </row>
    <row r="53" spans="1:36" ht="15" customHeight="1">
      <c r="A53" s="70"/>
      <c r="B53" s="71"/>
      <c r="C53" s="71"/>
      <c r="D53" s="72"/>
      <c r="E53" s="70"/>
      <c r="F53" s="71"/>
      <c r="G53" s="71"/>
      <c r="H53" s="71"/>
      <c r="I53" s="71"/>
      <c r="J53" s="71"/>
      <c r="K53" s="71"/>
      <c r="L53" s="71"/>
      <c r="M53" s="72"/>
      <c r="N53" s="70"/>
      <c r="O53" s="71"/>
      <c r="P53" s="71"/>
      <c r="Q53" s="71"/>
      <c r="R53" s="71"/>
      <c r="S53" s="71"/>
      <c r="T53" s="71"/>
      <c r="U53" s="71"/>
      <c r="V53" s="71"/>
      <c r="W53" s="71"/>
      <c r="X53" s="71"/>
      <c r="Y53" s="71"/>
      <c r="Z53" s="71"/>
      <c r="AA53" s="71"/>
      <c r="AB53" s="71"/>
      <c r="AC53" s="72"/>
      <c r="AD53" s="37"/>
      <c r="AE53" s="37"/>
      <c r="AF53" s="37"/>
      <c r="AG53" s="37"/>
      <c r="AH53" s="37"/>
      <c r="AI53" s="37"/>
      <c r="AJ53" s="14"/>
    </row>
    <row r="54" spans="1:36" ht="15" customHeight="1">
      <c r="A54" s="15"/>
      <c r="B54" s="15"/>
      <c r="C54" s="15"/>
      <c r="D54" s="15"/>
      <c r="E54" s="15"/>
      <c r="F54" s="15"/>
      <c r="G54" s="15"/>
      <c r="H54" s="15"/>
      <c r="I54" s="15"/>
      <c r="J54" s="15"/>
      <c r="K54" s="15"/>
      <c r="L54" s="15"/>
      <c r="M54" s="15"/>
      <c r="N54" s="15"/>
      <c r="O54" s="15"/>
      <c r="P54" s="15"/>
      <c r="Q54" s="15"/>
      <c r="R54" s="15"/>
      <c r="S54" s="15"/>
      <c r="T54" s="15"/>
      <c r="U54" s="15"/>
      <c r="V54" s="15"/>
      <c r="W54" s="16"/>
      <c r="X54" s="16"/>
      <c r="Y54" s="16"/>
      <c r="Z54" s="16"/>
      <c r="AA54" s="16"/>
      <c r="AB54" s="16"/>
      <c r="AC54" s="16"/>
      <c r="AD54" s="14"/>
      <c r="AE54" s="14"/>
      <c r="AF54" s="14"/>
      <c r="AG54" s="14"/>
      <c r="AH54" s="14"/>
      <c r="AI54" s="14"/>
      <c r="AJ54" s="14"/>
    </row>
    <row r="55" spans="1:36" ht="15" customHeight="1">
      <c r="A55" s="45" t="s">
        <v>34</v>
      </c>
      <c r="B55" s="46"/>
      <c r="C55" s="46"/>
      <c r="D55" s="46"/>
      <c r="E55" s="46"/>
      <c r="F55" s="46"/>
      <c r="G55" s="46"/>
      <c r="H55" s="46"/>
      <c r="I55" s="46"/>
      <c r="J55" s="46"/>
      <c r="K55" s="46"/>
      <c r="L55" s="46"/>
      <c r="M55" s="46"/>
      <c r="N55" s="46"/>
      <c r="O55" s="46"/>
      <c r="P55" s="46"/>
      <c r="Q55" s="46"/>
      <c r="R55" s="46"/>
      <c r="S55" s="46"/>
      <c r="V55" s="61" t="s">
        <v>40</v>
      </c>
      <c r="W55" s="62"/>
      <c r="X55" s="62"/>
      <c r="Y55" s="62"/>
      <c r="Z55" s="62"/>
      <c r="AA55" s="62"/>
      <c r="AB55" s="62"/>
      <c r="AC55" s="63"/>
      <c r="AD55" s="39">
        <f>SUM(AD44:AI53)</f>
        <v>0</v>
      </c>
      <c r="AE55" s="40"/>
      <c r="AF55" s="40"/>
      <c r="AG55" s="40"/>
      <c r="AH55" s="40"/>
      <c r="AI55" s="41"/>
      <c r="AJ55" s="30"/>
    </row>
    <row r="56" spans="1:36" ht="15" customHeight="1">
      <c r="A56" s="46"/>
      <c r="B56" s="46"/>
      <c r="C56" s="46"/>
      <c r="D56" s="46"/>
      <c r="E56" s="46"/>
      <c r="F56" s="46"/>
      <c r="G56" s="46"/>
      <c r="H56" s="46"/>
      <c r="I56" s="46"/>
      <c r="J56" s="46"/>
      <c r="K56" s="46"/>
      <c r="L56" s="46"/>
      <c r="M56" s="46"/>
      <c r="N56" s="46"/>
      <c r="O56" s="46"/>
      <c r="P56" s="46"/>
      <c r="Q56" s="46"/>
      <c r="R56" s="46"/>
      <c r="S56" s="46"/>
      <c r="V56" s="64"/>
      <c r="W56" s="65"/>
      <c r="X56" s="65"/>
      <c r="Y56" s="65"/>
      <c r="Z56" s="65"/>
      <c r="AA56" s="65"/>
      <c r="AB56" s="65"/>
      <c r="AC56" s="66"/>
      <c r="AD56" s="42"/>
      <c r="AE56" s="43"/>
      <c r="AF56" s="43"/>
      <c r="AG56" s="43"/>
      <c r="AH56" s="43"/>
      <c r="AI56" s="44"/>
      <c r="AJ56" s="30"/>
    </row>
    <row r="57" spans="1:36" ht="15" customHeight="1">
      <c r="A57" s="47" t="s">
        <v>35</v>
      </c>
      <c r="B57" s="48"/>
      <c r="C57" s="48"/>
      <c r="D57" s="48"/>
      <c r="E57" s="48"/>
      <c r="F57" s="48"/>
      <c r="G57" s="48"/>
      <c r="H57" s="48"/>
      <c r="I57" s="48"/>
      <c r="J57" s="49"/>
      <c r="K57" s="53" t="s">
        <v>36</v>
      </c>
      <c r="L57" s="54"/>
      <c r="M57" s="54"/>
      <c r="N57" s="54"/>
      <c r="O57" s="54"/>
      <c r="P57" s="54"/>
      <c r="Q57" s="54"/>
      <c r="R57" s="54"/>
      <c r="S57" s="55"/>
      <c r="AJ57" s="30"/>
    </row>
    <row r="58" spans="1:36" ht="15" customHeight="1">
      <c r="A58" s="50"/>
      <c r="B58" s="51"/>
      <c r="C58" s="51"/>
      <c r="D58" s="51"/>
      <c r="E58" s="51"/>
      <c r="F58" s="51"/>
      <c r="G58" s="51"/>
      <c r="H58" s="51"/>
      <c r="I58" s="51"/>
      <c r="J58" s="52"/>
      <c r="K58" s="56"/>
      <c r="L58" s="57"/>
      <c r="M58" s="57"/>
      <c r="N58" s="57"/>
      <c r="O58" s="57"/>
      <c r="P58" s="57"/>
      <c r="Q58" s="57"/>
      <c r="R58" s="57"/>
      <c r="S58" s="58"/>
      <c r="AJ58" s="30"/>
    </row>
    <row r="59" spans="1:36" ht="15" customHeight="1">
      <c r="A59" s="59" t="s">
        <v>37</v>
      </c>
      <c r="B59" s="59"/>
      <c r="C59" s="59"/>
      <c r="D59" s="59"/>
      <c r="E59" s="59"/>
      <c r="F59" s="38" t="s">
        <v>38</v>
      </c>
      <c r="G59" s="38"/>
      <c r="H59" s="38"/>
      <c r="I59" s="38"/>
      <c r="J59" s="38"/>
      <c r="K59" s="60"/>
      <c r="L59" s="60"/>
      <c r="M59" s="60"/>
      <c r="N59" s="60"/>
      <c r="O59" s="60"/>
      <c r="P59" s="60"/>
      <c r="Q59" s="60"/>
      <c r="R59" s="60"/>
      <c r="S59" s="60"/>
      <c r="AJ59" s="30"/>
    </row>
    <row r="60" spans="1:36" ht="15" customHeight="1">
      <c r="A60" s="38"/>
      <c r="B60" s="38"/>
      <c r="C60" s="38"/>
      <c r="D60" s="38"/>
      <c r="E60" s="38"/>
      <c r="F60" s="38"/>
      <c r="G60" s="38"/>
      <c r="H60" s="38"/>
      <c r="I60" s="38"/>
      <c r="J60" s="38"/>
      <c r="K60" s="60"/>
      <c r="L60" s="60"/>
      <c r="M60" s="60"/>
      <c r="N60" s="60"/>
      <c r="O60" s="60"/>
      <c r="P60" s="60"/>
      <c r="Q60" s="60"/>
      <c r="R60" s="60"/>
      <c r="S60" s="60"/>
      <c r="AJ60" s="30"/>
    </row>
    <row r="61" spans="1:36" ht="15" customHeight="1">
      <c r="A61" s="38" t="s">
        <v>39</v>
      </c>
      <c r="B61" s="38"/>
      <c r="C61" s="38"/>
      <c r="D61" s="38"/>
      <c r="E61" s="38"/>
      <c r="F61" s="38"/>
      <c r="G61" s="38"/>
      <c r="H61" s="38"/>
      <c r="I61" s="38"/>
      <c r="J61" s="38"/>
      <c r="K61" s="38"/>
      <c r="L61" s="38"/>
      <c r="M61" s="38"/>
      <c r="N61" s="38"/>
      <c r="O61" s="38"/>
      <c r="P61" s="38"/>
      <c r="Q61" s="38"/>
      <c r="R61" s="38"/>
      <c r="S61" s="38"/>
      <c r="AJ61" s="30"/>
    </row>
    <row r="62" spans="1:36" ht="15" customHeight="1">
      <c r="A62" s="38"/>
      <c r="B62" s="38"/>
      <c r="C62" s="38"/>
      <c r="D62" s="38"/>
      <c r="E62" s="38"/>
      <c r="F62" s="38"/>
      <c r="G62" s="38"/>
      <c r="H62" s="38"/>
      <c r="I62" s="38"/>
      <c r="J62" s="38"/>
      <c r="K62" s="38"/>
      <c r="L62" s="38"/>
      <c r="M62" s="38"/>
      <c r="N62" s="38"/>
      <c r="O62" s="38"/>
      <c r="P62" s="38"/>
      <c r="Q62" s="38"/>
      <c r="R62" s="38"/>
      <c r="S62" s="38"/>
      <c r="AJ62" s="30"/>
    </row>
    <row r="63" spans="1:36" ht="20" customHeight="1"/>
    <row r="64" spans="1:36" ht="20" customHeight="1"/>
    <row r="65" s="1" customFormat="1" ht="20" customHeight="1"/>
    <row r="68" s="1" customFormat="1" ht="20" customHeight="1"/>
    <row r="69" s="1" customFormat="1" ht="20" customHeight="1"/>
    <row r="70" s="1" customFormat="1" ht="20" customHeight="1"/>
    <row r="71" s="1" customFormat="1" ht="20" customHeight="1"/>
    <row r="72" s="1" customFormat="1" ht="20" customHeight="1"/>
    <row r="73" s="1" customFormat="1" ht="20" customHeight="1"/>
  </sheetData>
  <sheetProtection algorithmName="SHA-512" hashValue="nCdd1mfX4IBHiU7B0Zx7h0SymTt+ph2bNnctgyW7BCLCL3MzXIHV8b/1oKQyTcmtzpdCqrk7kErXNRPzc9B42Q==" saltValue="/4sVXIlX7cAaW6pabpB/0Q==" spinCount="100000" sheet="1" formatCells="0" formatColumns="0" formatRows="0"/>
  <mergeCells count="147">
    <mergeCell ref="Y1:AB1"/>
    <mergeCell ref="AC1:AI1"/>
    <mergeCell ref="Y2:AB2"/>
    <mergeCell ref="AC2:AI2"/>
    <mergeCell ref="A3:AI4"/>
    <mergeCell ref="A6:P7"/>
    <mergeCell ref="R6:U7"/>
    <mergeCell ref="V6:AI7"/>
    <mergeCell ref="A25:D25"/>
    <mergeCell ref="E25:I25"/>
    <mergeCell ref="J25:Q25"/>
    <mergeCell ref="R25:S25"/>
    <mergeCell ref="U25:V25"/>
    <mergeCell ref="W25:X25"/>
    <mergeCell ref="Y25:Z25"/>
    <mergeCell ref="AB25:AC25"/>
    <mergeCell ref="AD25:AI25"/>
    <mergeCell ref="R8:U8"/>
    <mergeCell ref="V8:AI8"/>
    <mergeCell ref="R9:U9"/>
    <mergeCell ref="V9:AI9"/>
    <mergeCell ref="A10:D11"/>
    <mergeCell ref="E10:P11"/>
    <mergeCell ref="R10:U13"/>
    <mergeCell ref="U21:V21"/>
    <mergeCell ref="W21:X21"/>
    <mergeCell ref="AD22:AI22"/>
    <mergeCell ref="W10:Y10"/>
    <mergeCell ref="AA10:AI10"/>
    <mergeCell ref="V11:AI13"/>
    <mergeCell ref="A17:S17"/>
    <mergeCell ref="T17:AI17"/>
    <mergeCell ref="A20:D20"/>
    <mergeCell ref="E20:I20"/>
    <mergeCell ref="J20:Q20"/>
    <mergeCell ref="R20:AC20"/>
    <mergeCell ref="AD20:AI20"/>
    <mergeCell ref="A12:D13"/>
    <mergeCell ref="E12:P13"/>
    <mergeCell ref="A14:D15"/>
    <mergeCell ref="E14:P15"/>
    <mergeCell ref="R14:U14"/>
    <mergeCell ref="V14:AI14"/>
    <mergeCell ref="R15:U15"/>
    <mergeCell ref="V15:AI15"/>
    <mergeCell ref="Y21:Z21"/>
    <mergeCell ref="AB21:AC21"/>
    <mergeCell ref="AD21:AI21"/>
    <mergeCell ref="V34:AC35"/>
    <mergeCell ref="A30:D30"/>
    <mergeCell ref="E30:I30"/>
    <mergeCell ref="A26:AI26"/>
    <mergeCell ref="A27:D27"/>
    <mergeCell ref="E27:I27"/>
    <mergeCell ref="AD27:AI27"/>
    <mergeCell ref="AD30:AI30"/>
    <mergeCell ref="A31:AI31"/>
    <mergeCell ref="A32:U32"/>
    <mergeCell ref="Y27:AC27"/>
    <mergeCell ref="Y28:AC28"/>
    <mergeCell ref="Y29:AC29"/>
    <mergeCell ref="Y30:AC30"/>
    <mergeCell ref="J27:X27"/>
    <mergeCell ref="J28:X28"/>
    <mergeCell ref="J29:X29"/>
    <mergeCell ref="J30:X30"/>
    <mergeCell ref="V32:AC33"/>
    <mergeCell ref="A33:U39"/>
    <mergeCell ref="V36:AC37"/>
    <mergeCell ref="AD34:AI35"/>
    <mergeCell ref="AD28:AI28"/>
    <mergeCell ref="A29:D29"/>
    <mergeCell ref="J22:Q22"/>
    <mergeCell ref="R22:S22"/>
    <mergeCell ref="U22:V22"/>
    <mergeCell ref="W22:X22"/>
    <mergeCell ref="Y22:Z22"/>
    <mergeCell ref="U23:V23"/>
    <mergeCell ref="W23:X23"/>
    <mergeCell ref="Y23:Z23"/>
    <mergeCell ref="AB23:AC23"/>
    <mergeCell ref="E29:I29"/>
    <mergeCell ref="AD29:AI29"/>
    <mergeCell ref="R23:S23"/>
    <mergeCell ref="A22:D22"/>
    <mergeCell ref="E22:I22"/>
    <mergeCell ref="AD32:AI33"/>
    <mergeCell ref="A21:D21"/>
    <mergeCell ref="E21:I21"/>
    <mergeCell ref="J21:Q21"/>
    <mergeCell ref="R21:S21"/>
    <mergeCell ref="AB22:AC22"/>
    <mergeCell ref="AD36:AI37"/>
    <mergeCell ref="V38:AC39"/>
    <mergeCell ref="AD38:AI39"/>
    <mergeCell ref="AD23:AI23"/>
    <mergeCell ref="A24:D24"/>
    <mergeCell ref="E24:I24"/>
    <mergeCell ref="J24:Q24"/>
    <mergeCell ref="R24:S24"/>
    <mergeCell ref="U24:V24"/>
    <mergeCell ref="W24:X24"/>
    <mergeCell ref="Y24:Z24"/>
    <mergeCell ref="AB24:AC24"/>
    <mergeCell ref="AD24:AI24"/>
    <mergeCell ref="A28:D28"/>
    <mergeCell ref="E28:I28"/>
    <mergeCell ref="A23:D23"/>
    <mergeCell ref="E23:I23"/>
    <mergeCell ref="J23:Q23"/>
    <mergeCell ref="N46:AC47"/>
    <mergeCell ref="A42:D43"/>
    <mergeCell ref="E42:M43"/>
    <mergeCell ref="A44:D45"/>
    <mergeCell ref="A46:D47"/>
    <mergeCell ref="A48:D49"/>
    <mergeCell ref="A50:D51"/>
    <mergeCell ref="A52:D53"/>
    <mergeCell ref="E44:M45"/>
    <mergeCell ref="E46:M47"/>
    <mergeCell ref="E48:M49"/>
    <mergeCell ref="E50:M51"/>
    <mergeCell ref="E52:M53"/>
    <mergeCell ref="A19:Q19"/>
    <mergeCell ref="R19:AI19"/>
    <mergeCell ref="AD52:AI53"/>
    <mergeCell ref="A61:E62"/>
    <mergeCell ref="F61:S62"/>
    <mergeCell ref="AD55:AI56"/>
    <mergeCell ref="A55:S56"/>
    <mergeCell ref="A57:J58"/>
    <mergeCell ref="K57:S58"/>
    <mergeCell ref="A59:E60"/>
    <mergeCell ref="F59:J60"/>
    <mergeCell ref="K59:S60"/>
    <mergeCell ref="V55:AC56"/>
    <mergeCell ref="AD50:AI51"/>
    <mergeCell ref="AD48:AI49"/>
    <mergeCell ref="N48:AC49"/>
    <mergeCell ref="N50:AC51"/>
    <mergeCell ref="N52:AC53"/>
    <mergeCell ref="AD46:AI47"/>
    <mergeCell ref="AD44:AI45"/>
    <mergeCell ref="A41:AI41"/>
    <mergeCell ref="AD42:AI43"/>
    <mergeCell ref="N42:AC43"/>
    <mergeCell ref="N44:AC45"/>
  </mergeCells>
  <phoneticPr fontId="1"/>
  <dataValidations xWindow="578" yWindow="545" count="6">
    <dataValidation allowBlank="1" showInputMessage="1" showErrorMessage="1" prompt="カタカナでご記入ください" sqref="F61:S62" xr:uid="{888C17C3-984D-483D-8B20-9F19F11CF7FD}"/>
    <dataValidation type="list" allowBlank="1" showInputMessage="1" showErrorMessage="1" prompt="口座種別を選んでください" sqref="F59:J60" xr:uid="{3D01FDD7-1C0A-44F5-9785-B7A83DD04D98}">
      <formula1>"普通,当座"</formula1>
    </dataValidation>
    <dataValidation type="list" errorStyle="warning" allowBlank="1" showInputMessage="1" showErrorMessage="1" error="足場作業がある場合は、リストから選択してください。" sqref="J21:Q25" xr:uid="{569E7317-E9DA-4F01-BB47-CB67DBDE377F}">
      <formula1>"足場作業主任者,足場作業作業者"</formula1>
    </dataValidation>
    <dataValidation type="list" allowBlank="1" showInputMessage="1" showErrorMessage="1" sqref="E21:I25" xr:uid="{45C97F78-7EB1-46F0-A3A8-5C387E153405}">
      <formula1>"機材チェック,撮影"</formula1>
    </dataValidation>
    <dataValidation type="list" allowBlank="1" showInputMessage="1" showErrorMessage="1" sqref="E28:I30" xr:uid="{62D7AA40-01A0-8D42-BF7A-70C8EB1B0158}">
      <formula1>"ロケハン,キャンセル費,その他"</formula1>
    </dataValidation>
    <dataValidation type="whole" allowBlank="1" showInputMessage="1" showErrorMessage="1" error="32:00を超える入力はできません" sqref="R21:S25 Y21:Z25" xr:uid="{CCF50A69-9370-D64E-AC86-5EAD50E1E3BC}">
      <formula1>0</formula1>
      <formula2>32</formula2>
    </dataValidation>
  </dataValidations>
  <printOptions horizontalCentered="1" verticalCentered="1"/>
  <pageMargins left="0.25" right="0.25" top="0.25" bottom="0.25" header="0" footer="0"/>
  <pageSetup paperSize="9" scale="62" orientation="portrait" r:id="rId1"/>
  <extLst>
    <ext xmlns:x14="http://schemas.microsoft.com/office/spreadsheetml/2009/9/main" uri="{CCE6A557-97BC-4b89-ADB6-D9C93CAAB3DF}">
      <x14:dataValidations xmlns:xm="http://schemas.microsoft.com/office/excel/2006/main" xWindow="578" yWindow="545" count="2">
        <x14:dataValidation type="list" allowBlank="1" showInputMessage="1" showErrorMessage="1" xr:uid="{5FD556C9-599B-4B77-BA1B-645F7D4C3A99}">
          <x14:formula1>
            <xm:f>'②請求書明細（自動入力）※①と一緒に送付してください'!$AN$4:$AN$6</xm:f>
          </x14:formula1>
          <xm:sqref>V9:AI9</xm:sqref>
        </x14:dataValidation>
        <x14:dataValidation type="list" allowBlank="1" showInputMessage="1" showErrorMessage="1" prompt="15分単位でご入力ください。" xr:uid="{B00E487B-D8AC-4371-8085-7AB35217F99F}">
          <x14:formula1>
            <xm:f>'②請求書明細（自動入力）※①と一緒に送付してください'!$AW$4:$AW$7</xm:f>
          </x14:formula1>
          <xm:sqref>U21:V25 AB21:AC25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2346-7D9A-41D3-8D23-2D7AC08EF19B}">
  <sheetPr>
    <tabColor theme="7" tint="0.79998168889431442"/>
    <pageSetUpPr fitToPage="1"/>
  </sheetPr>
  <dimension ref="A1:AW47"/>
  <sheetViews>
    <sheetView showGridLines="0" view="pageBreakPreview" zoomScaleNormal="100" zoomScaleSheetLayoutView="100" workbookViewId="0">
      <selection activeCell="BA10" sqref="BA10"/>
    </sheetView>
  </sheetViews>
  <sheetFormatPr baseColWidth="10" defaultColWidth="10.7109375" defaultRowHeight="20"/>
  <cols>
    <col min="1" max="15" width="2.85546875" style="1" customWidth="1"/>
    <col min="16" max="16" width="3" style="1" customWidth="1"/>
    <col min="17" max="35" width="2.85546875" style="1" customWidth="1"/>
    <col min="36" max="36" width="2.85546875" style="1" hidden="1" customWidth="1"/>
    <col min="37" max="37" width="9.7109375" style="1" hidden="1" customWidth="1"/>
    <col min="38" max="38" width="2.85546875" style="1" hidden="1" customWidth="1"/>
    <col min="39" max="39" width="0" style="1" hidden="1" customWidth="1"/>
    <col min="40" max="40" width="10.42578125" style="1" hidden="1" customWidth="1"/>
    <col min="41" max="41" width="3.5703125" style="1" hidden="1" customWidth="1"/>
    <col min="42" max="42" width="0" style="1" hidden="1" customWidth="1"/>
    <col min="43" max="43" width="3.140625" style="1" hidden="1" customWidth="1"/>
    <col min="44" max="44" width="20.28515625" style="1" hidden="1" customWidth="1"/>
    <col min="45" max="45" width="6.7109375" style="2" hidden="1" customWidth="1"/>
    <col min="46" max="46" width="6.5703125" style="2" hidden="1" customWidth="1"/>
    <col min="47" max="47" width="0" style="2" hidden="1" customWidth="1"/>
    <col min="48" max="48" width="0" style="1" hidden="1" customWidth="1"/>
    <col min="49" max="49" width="10.7109375" style="2" hidden="1" customWidth="1"/>
    <col min="50" max="16384" width="10.7109375" style="1"/>
  </cols>
  <sheetData>
    <row r="1" spans="1:49">
      <c r="Y1" s="147" t="s">
        <v>0</v>
      </c>
      <c r="Z1" s="147"/>
      <c r="AA1" s="147"/>
      <c r="AB1" s="147"/>
      <c r="AC1" s="207" t="str">
        <f>①請求書!AC1</f>
        <v>年　月　日</v>
      </c>
      <c r="AD1" s="207"/>
      <c r="AE1" s="207"/>
      <c r="AF1" s="207"/>
      <c r="AG1" s="207"/>
      <c r="AH1" s="207"/>
      <c r="AI1" s="207"/>
      <c r="AJ1" s="2"/>
      <c r="AK1" s="2"/>
      <c r="AL1" s="2"/>
    </row>
    <row r="2" spans="1:49">
      <c r="Y2" s="147" t="s">
        <v>2</v>
      </c>
      <c r="Z2" s="147"/>
      <c r="AA2" s="147"/>
      <c r="AB2" s="147"/>
      <c r="AC2" s="208" t="str">
        <f>①請求書!AC2</f>
        <v>※任意</v>
      </c>
      <c r="AD2" s="208"/>
      <c r="AE2" s="208"/>
      <c r="AF2" s="208"/>
      <c r="AG2" s="208"/>
      <c r="AH2" s="208"/>
      <c r="AI2" s="208"/>
      <c r="AJ2" s="2"/>
      <c r="AK2" s="2"/>
      <c r="AL2" s="2"/>
    </row>
    <row r="3" spans="1:49">
      <c r="AN3" s="1" t="s">
        <v>41</v>
      </c>
      <c r="AO3" s="209" t="s">
        <v>42</v>
      </c>
      <c r="AP3" s="209"/>
      <c r="AR3" s="1" t="s">
        <v>43</v>
      </c>
      <c r="AS3" s="2" t="s">
        <v>44</v>
      </c>
      <c r="AT3" s="2" t="s">
        <v>45</v>
      </c>
      <c r="AU3" s="2" t="s">
        <v>46</v>
      </c>
      <c r="AW3" s="2" t="s">
        <v>124</v>
      </c>
    </row>
    <row r="4" spans="1:49" ht="41" thickBot="1">
      <c r="A4" s="139" t="s">
        <v>136</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29"/>
      <c r="AK4" s="29"/>
      <c r="AL4" s="29"/>
      <c r="AN4" s="1" t="s">
        <v>9</v>
      </c>
      <c r="AO4" s="149">
        <v>3000</v>
      </c>
      <c r="AP4" s="149"/>
      <c r="AR4" s="1" t="s">
        <v>47</v>
      </c>
      <c r="AS4" s="149" t="s">
        <v>48</v>
      </c>
      <c r="AT4" s="149"/>
      <c r="AU4" s="17">
        <v>5</v>
      </c>
      <c r="AW4" s="33" t="s">
        <v>123</v>
      </c>
    </row>
    <row r="5" spans="1:49" ht="18" customHeight="1">
      <c r="A5" s="10"/>
      <c r="B5" s="10"/>
      <c r="C5" s="10"/>
      <c r="D5" s="10"/>
      <c r="E5" s="10"/>
      <c r="F5" s="10"/>
      <c r="G5" s="10"/>
      <c r="H5" s="10"/>
      <c r="I5" s="10"/>
      <c r="J5" s="10"/>
      <c r="K5" s="10"/>
      <c r="L5" s="10"/>
      <c r="M5" s="10"/>
      <c r="N5" s="10"/>
      <c r="O5" s="10"/>
      <c r="P5" s="10"/>
      <c r="Q5" s="10"/>
      <c r="R5" s="10"/>
      <c r="S5" s="10"/>
      <c r="T5" s="29"/>
      <c r="U5" s="29"/>
      <c r="V5" s="29"/>
      <c r="W5" s="29"/>
      <c r="X5" s="29"/>
      <c r="Y5" s="29"/>
      <c r="Z5" s="29"/>
      <c r="AA5" s="29"/>
      <c r="AB5" s="29"/>
      <c r="AC5" s="29"/>
      <c r="AD5" s="29"/>
      <c r="AE5" s="29"/>
      <c r="AF5" s="29"/>
      <c r="AG5" s="29"/>
      <c r="AH5" s="29"/>
      <c r="AI5" s="29"/>
      <c r="AJ5" s="29"/>
      <c r="AK5" s="29"/>
      <c r="AL5" s="29"/>
      <c r="AN5" s="1" t="s">
        <v>49</v>
      </c>
      <c r="AO5" s="149">
        <v>2500</v>
      </c>
      <c r="AP5" s="149"/>
      <c r="AR5" s="1" t="s">
        <v>50</v>
      </c>
      <c r="AS5" s="2">
        <v>0</v>
      </c>
      <c r="AT5" s="2">
        <v>5</v>
      </c>
      <c r="AU5" s="17">
        <v>1.5</v>
      </c>
      <c r="AW5" s="2">
        <v>15</v>
      </c>
    </row>
    <row r="6" spans="1:49" ht="40">
      <c r="A6" s="88" t="s">
        <v>19</v>
      </c>
      <c r="B6" s="90"/>
      <c r="C6" s="92" t="s">
        <v>51</v>
      </c>
      <c r="D6" s="146"/>
      <c r="E6" s="146"/>
      <c r="F6" s="93"/>
      <c r="G6" s="92" t="s">
        <v>127</v>
      </c>
      <c r="H6" s="146"/>
      <c r="I6" s="146"/>
      <c r="J6" s="146"/>
      <c r="K6" s="146"/>
      <c r="L6" s="146"/>
      <c r="M6" s="146"/>
      <c r="N6" s="146"/>
      <c r="O6" s="146"/>
      <c r="P6" s="146"/>
      <c r="Q6" s="146"/>
      <c r="R6" s="93"/>
      <c r="S6" s="2"/>
      <c r="T6" s="31"/>
      <c r="U6" s="31"/>
      <c r="V6" s="31"/>
      <c r="W6" s="31"/>
      <c r="X6" s="31"/>
      <c r="Y6" s="31"/>
      <c r="Z6" s="31"/>
      <c r="AA6" s="31"/>
      <c r="AB6" s="31"/>
      <c r="AC6" s="31"/>
      <c r="AD6" s="31"/>
      <c r="AE6" s="31"/>
      <c r="AF6" s="31"/>
      <c r="AG6" s="31"/>
      <c r="AH6" s="31"/>
      <c r="AI6" s="31"/>
      <c r="AJ6" s="29"/>
      <c r="AK6" s="29"/>
      <c r="AL6" s="29"/>
      <c r="AN6" s="1" t="s">
        <v>52</v>
      </c>
      <c r="AO6" s="149">
        <v>2000</v>
      </c>
      <c r="AP6" s="149"/>
      <c r="AR6" s="1" t="s">
        <v>53</v>
      </c>
      <c r="AS6" s="2">
        <v>5</v>
      </c>
      <c r="AT6" s="2">
        <v>8</v>
      </c>
      <c r="AU6" s="17">
        <v>1.25</v>
      </c>
      <c r="AW6" s="2">
        <v>30</v>
      </c>
    </row>
    <row r="7" spans="1:49" ht="40">
      <c r="A7" s="170" t="str">
        <f>IF(①請求書!A21&gt;0,①請求書!A21,"")</f>
        <v/>
      </c>
      <c r="B7" s="171"/>
      <c r="C7" s="172" t="str">
        <f>IF(①請求書!E21&gt;"",①請求書!E21,"")</f>
        <v/>
      </c>
      <c r="D7" s="173"/>
      <c r="E7" s="173"/>
      <c r="F7" s="174"/>
      <c r="G7" s="205">
        <f>IF(①請求書!R21&gt;=0,①請求書!R21,"")</f>
        <v>0</v>
      </c>
      <c r="H7" s="206"/>
      <c r="I7" s="6" t="s">
        <v>24</v>
      </c>
      <c r="J7" s="203" t="str">
        <f>IF(①請求書!U21&gt;0,①請求書!U21,"")</f>
        <v>00</v>
      </c>
      <c r="K7" s="203"/>
      <c r="L7" s="146" t="s">
        <v>25</v>
      </c>
      <c r="M7" s="146"/>
      <c r="N7" s="206" t="str">
        <f>IF(①請求書!Y21&gt;0,①請求書!Y21,"")</f>
        <v/>
      </c>
      <c r="O7" s="206"/>
      <c r="P7" s="6" t="s">
        <v>24</v>
      </c>
      <c r="Q7" s="203" t="str">
        <f>IF(①請求書!AB21&gt;0,①請求書!AB21,"")</f>
        <v>00</v>
      </c>
      <c r="R7" s="204"/>
      <c r="S7" s="2"/>
      <c r="T7" s="31"/>
      <c r="U7" s="31"/>
      <c r="V7" s="31"/>
      <c r="W7" s="31"/>
      <c r="X7" s="31"/>
      <c r="Y7" s="31"/>
      <c r="Z7" s="31"/>
      <c r="AA7" s="31"/>
      <c r="AB7" s="31"/>
      <c r="AC7" s="31"/>
      <c r="AD7" s="31"/>
      <c r="AE7" s="31"/>
      <c r="AF7" s="31"/>
      <c r="AG7" s="31"/>
      <c r="AH7" s="31"/>
      <c r="AI7" s="31"/>
      <c r="AJ7" s="29"/>
      <c r="AK7" s="29"/>
      <c r="AL7" s="29"/>
      <c r="AR7" s="1" t="s">
        <v>54</v>
      </c>
      <c r="AS7" s="2">
        <v>8</v>
      </c>
      <c r="AT7" s="2">
        <v>18</v>
      </c>
      <c r="AU7" s="17">
        <v>1</v>
      </c>
      <c r="AW7" s="2">
        <v>45</v>
      </c>
    </row>
    <row r="8" spans="1:49" ht="40">
      <c r="A8" s="170" t="str">
        <f>IF(①請求書!A22&gt;0,①請求書!A22,"")</f>
        <v/>
      </c>
      <c r="B8" s="171"/>
      <c r="C8" s="172" t="str">
        <f>IF(①請求書!E22&gt;"",①請求書!E22,"")</f>
        <v/>
      </c>
      <c r="D8" s="173"/>
      <c r="E8" s="173"/>
      <c r="F8" s="174"/>
      <c r="G8" s="205">
        <f>IF(①請求書!R22&gt;=0,①請求書!R22,"")</f>
        <v>0</v>
      </c>
      <c r="H8" s="206"/>
      <c r="I8" s="5" t="s">
        <v>24</v>
      </c>
      <c r="J8" s="203" t="str">
        <f>IF(①請求書!U22&gt;0,①請求書!U22,"")</f>
        <v>00</v>
      </c>
      <c r="K8" s="203"/>
      <c r="L8" s="146" t="s">
        <v>25</v>
      </c>
      <c r="M8" s="146"/>
      <c r="N8" s="206" t="str">
        <f>IF(①請求書!Y22&gt;0,①請求書!Y22,"")</f>
        <v/>
      </c>
      <c r="O8" s="206"/>
      <c r="P8" s="5" t="s">
        <v>24</v>
      </c>
      <c r="Q8" s="203" t="str">
        <f>IF(①請求書!AB22&gt;0,①請求書!AB22,"")</f>
        <v>00</v>
      </c>
      <c r="R8" s="204"/>
      <c r="S8" s="2"/>
      <c r="T8" s="31"/>
      <c r="U8" s="31"/>
      <c r="V8" s="31"/>
      <c r="W8" s="31"/>
      <c r="X8" s="31"/>
      <c r="Y8" s="31"/>
      <c r="Z8" s="31"/>
      <c r="AA8" s="31"/>
      <c r="AB8" s="31"/>
      <c r="AC8" s="31"/>
      <c r="AD8" s="31"/>
      <c r="AE8" s="31"/>
      <c r="AF8" s="31"/>
      <c r="AG8" s="31"/>
      <c r="AH8" s="31"/>
      <c r="AI8" s="31"/>
      <c r="AJ8" s="29"/>
      <c r="AK8" s="29"/>
      <c r="AL8" s="29"/>
      <c r="AR8" s="1" t="s">
        <v>55</v>
      </c>
      <c r="AS8" s="2">
        <v>18</v>
      </c>
      <c r="AT8" s="2">
        <v>22</v>
      </c>
      <c r="AU8" s="17">
        <v>1.25</v>
      </c>
    </row>
    <row r="9" spans="1:49" ht="40">
      <c r="A9" s="170" t="str">
        <f>IF(①請求書!A23&gt;0,①請求書!A23,"")</f>
        <v/>
      </c>
      <c r="B9" s="171"/>
      <c r="C9" s="172" t="str">
        <f>IF(①請求書!E23&gt;"",①請求書!E23,"")</f>
        <v/>
      </c>
      <c r="D9" s="173"/>
      <c r="E9" s="173"/>
      <c r="F9" s="174"/>
      <c r="G9" s="205">
        <f>IF(①請求書!R23&gt;=0,①請求書!R23,"")</f>
        <v>0</v>
      </c>
      <c r="H9" s="206"/>
      <c r="I9" s="5" t="s">
        <v>24</v>
      </c>
      <c r="J9" s="203" t="str">
        <f>IF(①請求書!U23&gt;0,①請求書!U23,"")</f>
        <v>00</v>
      </c>
      <c r="K9" s="203"/>
      <c r="L9" s="146" t="s">
        <v>25</v>
      </c>
      <c r="M9" s="146"/>
      <c r="N9" s="206" t="str">
        <f>IF(①請求書!Y23&gt;0,①請求書!Y23,"")</f>
        <v/>
      </c>
      <c r="O9" s="206"/>
      <c r="P9" s="5" t="s">
        <v>24</v>
      </c>
      <c r="Q9" s="203" t="str">
        <f>IF(①請求書!AB23&gt;0,①請求書!AB23,"")</f>
        <v>00</v>
      </c>
      <c r="R9" s="204"/>
      <c r="S9" s="2"/>
      <c r="T9" s="31"/>
      <c r="U9" s="31"/>
      <c r="V9" s="31"/>
      <c r="W9" s="31"/>
      <c r="X9" s="31"/>
      <c r="Y9" s="31"/>
      <c r="Z9" s="31"/>
      <c r="AA9" s="31"/>
      <c r="AB9" s="31"/>
      <c r="AC9" s="31"/>
      <c r="AD9" s="31"/>
      <c r="AE9" s="31"/>
      <c r="AF9" s="31"/>
      <c r="AG9" s="31"/>
      <c r="AH9" s="31"/>
      <c r="AI9" s="31"/>
      <c r="AJ9" s="29"/>
      <c r="AK9" s="29"/>
      <c r="AL9" s="29"/>
      <c r="AR9" s="1" t="s">
        <v>56</v>
      </c>
      <c r="AS9" s="2">
        <v>22</v>
      </c>
      <c r="AT9" s="2">
        <v>32</v>
      </c>
      <c r="AU9" s="17">
        <v>1.5</v>
      </c>
    </row>
    <row r="10" spans="1:49" ht="40">
      <c r="A10" s="170" t="str">
        <f>IF(①請求書!A24&gt;0,①請求書!A24,"")</f>
        <v/>
      </c>
      <c r="B10" s="171"/>
      <c r="C10" s="172" t="str">
        <f>IF(①請求書!E24&gt;"",①請求書!E24,"")</f>
        <v/>
      </c>
      <c r="D10" s="173"/>
      <c r="E10" s="173"/>
      <c r="F10" s="174"/>
      <c r="G10" s="205">
        <f>IF(①請求書!R24&gt;=0,①請求書!R24,"")</f>
        <v>0</v>
      </c>
      <c r="H10" s="206"/>
      <c r="I10" s="5" t="s">
        <v>24</v>
      </c>
      <c r="J10" s="203" t="str">
        <f>IF(①請求書!U24&gt;0,①請求書!U24,"")</f>
        <v>00</v>
      </c>
      <c r="K10" s="203"/>
      <c r="L10" s="146" t="s">
        <v>25</v>
      </c>
      <c r="M10" s="146"/>
      <c r="N10" s="206" t="str">
        <f>IF(①請求書!Y24&gt;0,①請求書!Y24,"")</f>
        <v/>
      </c>
      <c r="O10" s="206"/>
      <c r="P10" s="5" t="s">
        <v>24</v>
      </c>
      <c r="Q10" s="203" t="str">
        <f>IF(①請求書!AB24&gt;0,①請求書!AB24,"")</f>
        <v>00</v>
      </c>
      <c r="R10" s="204"/>
      <c r="S10" s="2"/>
      <c r="T10" s="31"/>
      <c r="U10" s="31"/>
      <c r="V10" s="31"/>
      <c r="W10" s="31"/>
      <c r="X10" s="31"/>
      <c r="Y10" s="31"/>
      <c r="Z10" s="31"/>
      <c r="AA10" s="31"/>
      <c r="AB10" s="31"/>
      <c r="AC10" s="31"/>
      <c r="AD10" s="31"/>
      <c r="AE10" s="31"/>
      <c r="AF10" s="31"/>
      <c r="AG10" s="31"/>
      <c r="AH10" s="31"/>
      <c r="AI10" s="31"/>
      <c r="AJ10" s="29"/>
      <c r="AK10" s="29"/>
      <c r="AL10" s="29"/>
      <c r="AS10" s="149"/>
      <c r="AT10" s="149"/>
      <c r="AU10" s="17"/>
    </row>
    <row r="11" spans="1:49" ht="40">
      <c r="A11" s="170" t="str">
        <f>IF(①請求書!A25&gt;0,①請求書!A25,"")</f>
        <v/>
      </c>
      <c r="B11" s="171"/>
      <c r="C11" s="172" t="str">
        <f>IF(①請求書!E25&gt;"",①請求書!E25,"")</f>
        <v/>
      </c>
      <c r="D11" s="173"/>
      <c r="E11" s="173"/>
      <c r="F11" s="174"/>
      <c r="G11" s="205">
        <f>IF(①請求書!R25&gt;=0,①請求書!R25,"")</f>
        <v>0</v>
      </c>
      <c r="H11" s="206"/>
      <c r="I11" s="5" t="s">
        <v>24</v>
      </c>
      <c r="J11" s="203" t="str">
        <f>IF(①請求書!U25&gt;0,①請求書!U25,"")</f>
        <v>00</v>
      </c>
      <c r="K11" s="203"/>
      <c r="L11" s="146" t="s">
        <v>25</v>
      </c>
      <c r="M11" s="146"/>
      <c r="N11" s="206" t="str">
        <f>IF(①請求書!Y25&gt;0,①請求書!Y25,"")</f>
        <v/>
      </c>
      <c r="O11" s="206"/>
      <c r="P11" s="5" t="s">
        <v>24</v>
      </c>
      <c r="Q11" s="203" t="str">
        <f>IF(①請求書!AB25&gt;0,①請求書!AB25,"")</f>
        <v>00</v>
      </c>
      <c r="R11" s="204"/>
      <c r="S11" s="2"/>
      <c r="T11" s="31"/>
      <c r="U11" s="31"/>
      <c r="V11" s="31"/>
      <c r="W11" s="31"/>
      <c r="X11" s="31"/>
      <c r="Y11" s="31"/>
      <c r="Z11" s="31"/>
      <c r="AA11" s="31"/>
      <c r="AB11" s="31"/>
      <c r="AC11" s="31"/>
      <c r="AD11" s="31"/>
      <c r="AE11" s="31"/>
      <c r="AF11" s="31"/>
      <c r="AG11" s="31"/>
      <c r="AH11" s="31"/>
      <c r="AI11" s="31"/>
      <c r="AJ11" s="29"/>
      <c r="AK11" s="29"/>
      <c r="AL11" s="29"/>
      <c r="AS11" s="149"/>
      <c r="AT11" s="149"/>
      <c r="AU11" s="17"/>
    </row>
    <row r="12" spans="1:49" ht="40">
      <c r="A12" s="170" t="str">
        <f>IF(①請求書!A28&gt;0,①請求書!A28,"")</f>
        <v/>
      </c>
      <c r="B12" s="171"/>
      <c r="C12" s="172" t="str">
        <f>IF(①請求書!E28&gt;"",①請求書!E28,"")</f>
        <v/>
      </c>
      <c r="D12" s="173"/>
      <c r="E12" s="173"/>
      <c r="F12" s="174"/>
      <c r="G12" s="167">
        <f>①請求書!J28</f>
        <v>0</v>
      </c>
      <c r="H12" s="168"/>
      <c r="I12" s="168"/>
      <c r="J12" s="168"/>
      <c r="K12" s="168"/>
      <c r="L12" s="168"/>
      <c r="M12" s="168"/>
      <c r="N12" s="168"/>
      <c r="O12" s="168"/>
      <c r="P12" s="168"/>
      <c r="Q12" s="168"/>
      <c r="R12" s="169"/>
      <c r="S12" s="2"/>
      <c r="T12" s="31"/>
      <c r="U12" s="31"/>
      <c r="V12" s="31"/>
      <c r="W12" s="31"/>
      <c r="X12" s="31"/>
      <c r="Y12" s="31"/>
      <c r="Z12" s="31"/>
      <c r="AA12" s="31"/>
      <c r="AB12" s="31"/>
      <c r="AC12" s="31"/>
      <c r="AD12" s="31"/>
      <c r="AE12" s="31"/>
      <c r="AF12" s="31"/>
      <c r="AG12" s="31"/>
      <c r="AH12" s="31"/>
      <c r="AI12" s="31"/>
      <c r="AJ12" s="29"/>
      <c r="AK12" s="29"/>
      <c r="AL12" s="29"/>
    </row>
    <row r="13" spans="1:49" ht="40">
      <c r="A13" s="170" t="str">
        <f>IF(①請求書!A29&gt;0,①請求書!A29,"")</f>
        <v/>
      </c>
      <c r="B13" s="171"/>
      <c r="C13" s="172" t="str">
        <f>IF(①請求書!E29&gt;"",①請求書!E29,"")</f>
        <v/>
      </c>
      <c r="D13" s="173"/>
      <c r="E13" s="173"/>
      <c r="F13" s="174"/>
      <c r="G13" s="167">
        <f>①請求書!J29</f>
        <v>0</v>
      </c>
      <c r="H13" s="168"/>
      <c r="I13" s="168"/>
      <c r="J13" s="168"/>
      <c r="K13" s="168"/>
      <c r="L13" s="168"/>
      <c r="M13" s="168"/>
      <c r="N13" s="168"/>
      <c r="O13" s="168"/>
      <c r="P13" s="168"/>
      <c r="Q13" s="168"/>
      <c r="R13" s="169"/>
      <c r="S13" s="2"/>
      <c r="T13" s="31"/>
      <c r="U13" s="31"/>
      <c r="V13" s="31"/>
      <c r="W13" s="31"/>
      <c r="X13" s="31"/>
      <c r="Y13" s="31"/>
      <c r="Z13" s="31"/>
      <c r="AA13" s="31"/>
      <c r="AB13" s="31"/>
      <c r="AC13" s="31"/>
      <c r="AD13" s="31"/>
      <c r="AE13" s="31"/>
      <c r="AF13" s="31"/>
      <c r="AG13" s="31"/>
      <c r="AH13" s="31"/>
      <c r="AI13" s="31"/>
      <c r="AJ13" s="29"/>
      <c r="AK13" s="29"/>
      <c r="AL13" s="29"/>
    </row>
    <row r="14" spans="1:49" ht="40">
      <c r="A14" s="170" t="str">
        <f>IF(①請求書!A30&gt;0,①請求書!A30,"")</f>
        <v/>
      </c>
      <c r="B14" s="171"/>
      <c r="C14" s="172" t="str">
        <f>IF(①請求書!E30&gt;"",①請求書!E30,"")</f>
        <v/>
      </c>
      <c r="D14" s="173"/>
      <c r="E14" s="173"/>
      <c r="F14" s="174"/>
      <c r="G14" s="167">
        <f>①請求書!J30</f>
        <v>0</v>
      </c>
      <c r="H14" s="168"/>
      <c r="I14" s="168"/>
      <c r="J14" s="168"/>
      <c r="K14" s="168"/>
      <c r="L14" s="168"/>
      <c r="M14" s="168"/>
      <c r="N14" s="168"/>
      <c r="O14" s="168"/>
      <c r="P14" s="168"/>
      <c r="Q14" s="168"/>
      <c r="R14" s="169"/>
      <c r="S14" s="2"/>
      <c r="T14" s="31"/>
      <c r="U14" s="31"/>
      <c r="V14" s="31"/>
      <c r="W14" s="31"/>
      <c r="X14" s="31"/>
      <c r="Y14" s="31"/>
      <c r="Z14" s="31"/>
      <c r="AA14" s="31"/>
      <c r="AB14" s="31"/>
      <c r="AC14" s="31"/>
      <c r="AD14" s="31"/>
      <c r="AE14" s="31"/>
      <c r="AF14" s="31"/>
      <c r="AG14" s="31"/>
      <c r="AH14" s="31"/>
      <c r="AI14" s="31"/>
      <c r="AJ14" s="29"/>
      <c r="AK14" s="29"/>
      <c r="AL14" s="29"/>
    </row>
    <row r="16" spans="1:49" ht="15" customHeight="1">
      <c r="A16" s="74" t="s">
        <v>57</v>
      </c>
      <c r="B16" s="81"/>
      <c r="C16" s="81"/>
      <c r="D16" s="82"/>
      <c r="E16" s="74" t="s">
        <v>43</v>
      </c>
      <c r="F16" s="75"/>
      <c r="G16" s="75"/>
      <c r="H16" s="75"/>
      <c r="I16" s="75"/>
      <c r="J16" s="75"/>
      <c r="K16" s="75"/>
      <c r="L16" s="76"/>
      <c r="M16" s="74" t="s">
        <v>58</v>
      </c>
      <c r="N16" s="75"/>
      <c r="O16" s="75"/>
      <c r="P16" s="75"/>
      <c r="Q16" s="75"/>
      <c r="R16" s="75"/>
      <c r="S16" s="75"/>
      <c r="T16" s="75"/>
      <c r="U16" s="75"/>
      <c r="V16" s="75"/>
      <c r="W16" s="75"/>
      <c r="X16" s="76"/>
      <c r="Y16" s="74" t="s">
        <v>59</v>
      </c>
      <c r="Z16" s="75"/>
      <c r="AA16" s="75"/>
      <c r="AB16" s="75"/>
      <c r="AC16" s="76"/>
      <c r="AD16" s="74" t="s">
        <v>60</v>
      </c>
      <c r="AE16" s="81"/>
      <c r="AF16" s="81"/>
      <c r="AG16" s="81"/>
      <c r="AH16" s="81"/>
      <c r="AI16" s="82"/>
      <c r="AJ16" s="4"/>
      <c r="AK16" s="4"/>
      <c r="AL16" s="4"/>
    </row>
    <row r="17" spans="1:42" ht="15" customHeight="1">
      <c r="A17" s="83"/>
      <c r="B17" s="84"/>
      <c r="C17" s="84"/>
      <c r="D17" s="85"/>
      <c r="E17" s="77"/>
      <c r="F17" s="78"/>
      <c r="G17" s="78"/>
      <c r="H17" s="78"/>
      <c r="I17" s="78"/>
      <c r="J17" s="78"/>
      <c r="K17" s="78"/>
      <c r="L17" s="79"/>
      <c r="M17" s="77"/>
      <c r="N17" s="78"/>
      <c r="O17" s="78"/>
      <c r="P17" s="78"/>
      <c r="Q17" s="78"/>
      <c r="R17" s="78"/>
      <c r="S17" s="78"/>
      <c r="T17" s="78"/>
      <c r="U17" s="78"/>
      <c r="V17" s="78"/>
      <c r="W17" s="78"/>
      <c r="X17" s="79"/>
      <c r="Y17" s="77"/>
      <c r="Z17" s="78"/>
      <c r="AA17" s="78"/>
      <c r="AB17" s="78"/>
      <c r="AC17" s="79"/>
      <c r="AD17" s="83"/>
      <c r="AE17" s="84"/>
      <c r="AF17" s="84"/>
      <c r="AG17" s="84"/>
      <c r="AH17" s="84"/>
      <c r="AI17" s="85"/>
      <c r="AJ17" s="4"/>
      <c r="AK17" s="4"/>
      <c r="AL17" s="4"/>
    </row>
    <row r="18" spans="1:42" ht="28" customHeight="1">
      <c r="A18" s="193" t="str">
        <f>IF(①請求書!A21&gt;0,'②請求書明細（自動入力）※①と一緒に送付してください'!A7,"")</f>
        <v/>
      </c>
      <c r="B18" s="194"/>
      <c r="C18" s="194"/>
      <c r="D18" s="195"/>
      <c r="E18" s="181" t="s">
        <v>47</v>
      </c>
      <c r="F18" s="182"/>
      <c r="G18" s="182"/>
      <c r="H18" s="182"/>
      <c r="I18" s="182"/>
      <c r="J18" s="182"/>
      <c r="K18" s="182"/>
      <c r="L18" s="183"/>
      <c r="M18" s="190" t="str">
        <f>IF(A18=$A$7,IF($C$7=$AR$4,"〇","×"),"×")</f>
        <v>×</v>
      </c>
      <c r="N18" s="191"/>
      <c r="O18" s="191"/>
      <c r="P18" s="191"/>
      <c r="Q18" s="191"/>
      <c r="R18" s="191"/>
      <c r="S18" s="191"/>
      <c r="T18" s="191"/>
      <c r="U18" s="191"/>
      <c r="V18" s="191"/>
      <c r="W18" s="191"/>
      <c r="X18" s="202"/>
      <c r="Y18" s="175">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4,0)</f>
        <v>10000</v>
      </c>
      <c r="Z18" s="176"/>
      <c r="AA18" s="176"/>
      <c r="AB18" s="176"/>
      <c r="AC18" s="177"/>
      <c r="AD18" s="178" t="str">
        <f>IFERROR(IF(M18="〇",Y18,""),"")</f>
        <v/>
      </c>
      <c r="AE18" s="179"/>
      <c r="AF18" s="179"/>
      <c r="AG18" s="179"/>
      <c r="AH18" s="179"/>
      <c r="AI18" s="180"/>
      <c r="AJ18" s="14"/>
      <c r="AK18" s="14"/>
      <c r="AL18" s="14"/>
    </row>
    <row r="19" spans="1:42" ht="28" customHeight="1">
      <c r="A19" s="196"/>
      <c r="B19" s="197"/>
      <c r="C19" s="197"/>
      <c r="D19" s="198"/>
      <c r="E19" s="181" t="s">
        <v>50</v>
      </c>
      <c r="F19" s="182"/>
      <c r="G19" s="182"/>
      <c r="H19" s="182"/>
      <c r="I19" s="182"/>
      <c r="J19" s="182"/>
      <c r="K19" s="182"/>
      <c r="L19" s="183"/>
      <c r="M19" s="190" t="str">
        <f>IF($C$7=$AR$4,"",IF($C$7=$AR$10,"",IF($C$7=$AR$11,"",IF($G$7&lt;=$AT$5,IF($G$7&gt;=0,IF($G$7&lt;$AT$5,$G$7,""),""),""))))</f>
        <v/>
      </c>
      <c r="N19" s="191"/>
      <c r="O19" s="18" t="s">
        <v>24</v>
      </c>
      <c r="P19" s="186" t="str">
        <f>IF($C$7=$AR$4,"",IF($C$7=$AR$10,"",IF($C$7=$AR$11,"",IF($M19="","",$J$7))))</f>
        <v/>
      </c>
      <c r="Q19" s="186"/>
      <c r="R19" s="192" t="s">
        <v>25</v>
      </c>
      <c r="S19" s="192"/>
      <c r="T19" s="191" t="str">
        <f>IF($C$7=$AR$4,"",IF($C$7=$AR$10,"",IF($C$7=$AR$11,"",IF($M19="","",IF($N$7&gt;$AT$5,$AT$5,$N$7)))))</f>
        <v/>
      </c>
      <c r="U19" s="191"/>
      <c r="V19" s="18" t="s">
        <v>24</v>
      </c>
      <c r="W19" s="186" t="str">
        <f>IF($C$7=$AR$4,"",IF($C$7=$AR$10,"",IF($C$7=$AR$11,"",IF($M19="","",IF($N$7&gt;$AT$5,0,$Q$7)))))</f>
        <v/>
      </c>
      <c r="X19" s="187"/>
      <c r="Y19" s="175">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5,0)</f>
        <v>3000</v>
      </c>
      <c r="Z19" s="176"/>
      <c r="AA19" s="176"/>
      <c r="AB19" s="176"/>
      <c r="AC19" s="177"/>
      <c r="AD19" s="178" t="str">
        <f>IFERROR(IF($C$7=$AR$4,"",ROUND(Y19*AP19,0)),"")</f>
        <v/>
      </c>
      <c r="AE19" s="179"/>
      <c r="AF19" s="179"/>
      <c r="AG19" s="179"/>
      <c r="AH19" s="179"/>
      <c r="AI19" s="180"/>
      <c r="AJ19" s="14"/>
      <c r="AK19" s="14"/>
      <c r="AL19" s="14"/>
      <c r="AM19" s="32" t="str">
        <f t="shared" ref="AM19:AM23" si="0">IFERROR(M19+IFERROR(ROUNDUP(P19/60,2),0),"")</f>
        <v/>
      </c>
      <c r="AN19" s="32" t="str">
        <f t="shared" ref="AN19:AN21" si="1">IFERROR(T19+IFERROR(ROUNDUP(W19/60,2),0),"")</f>
        <v/>
      </c>
      <c r="AO19" s="2"/>
      <c r="AP19" s="32" t="str">
        <f>IFERROR(AN19-AM19,"")</f>
        <v/>
      </c>
    </row>
    <row r="20" spans="1:42" ht="28" customHeight="1">
      <c r="A20" s="196"/>
      <c r="B20" s="197"/>
      <c r="C20" s="197"/>
      <c r="D20" s="198"/>
      <c r="E20" s="181" t="s">
        <v>53</v>
      </c>
      <c r="F20" s="182"/>
      <c r="G20" s="182"/>
      <c r="H20" s="182"/>
      <c r="I20" s="182"/>
      <c r="J20" s="182"/>
      <c r="K20" s="182"/>
      <c r="L20" s="183"/>
      <c r="M20" s="188" t="str">
        <f>IF($C$7=$AR$4,"",IF($C$7=$AR$10,"",IF($C$7=$AR$11,"",IF($N$7&gt;$AT$5,IF($N$7&gt;$AT$6,IF($G$7&gt;$AT$5,IF($G$7&gt;=$AT$6,"",$G$7),$AT$5),IF($G$7="","",$G$7)),IF($N$7&lt;$AT$6,"",$AT$5)))))</f>
        <v/>
      </c>
      <c r="N20" s="189"/>
      <c r="O20" s="18" t="s">
        <v>24</v>
      </c>
      <c r="P20" s="186" t="str">
        <f>IF($C$7=$AR$4,"",IF($C$7=$AR$10,"",IF($C$7=$AR$11,"",IF($M20="","",IF($G$7&lt;$AS$6,0,$J$7)))))</f>
        <v/>
      </c>
      <c r="Q20" s="186"/>
      <c r="R20" s="125" t="s">
        <v>25</v>
      </c>
      <c r="S20" s="125"/>
      <c r="T20" s="191" t="str">
        <f>IF($C$7=$AR$4,"",IF($C$7=$AR$10,"",IF($C$7=$AR$11,"",IF($M20="","",IF($N$7&gt;$AT$6,$AT$6,$N$7)))))</f>
        <v/>
      </c>
      <c r="U20" s="191"/>
      <c r="V20" s="18" t="s">
        <v>61</v>
      </c>
      <c r="W20" s="186" t="str">
        <f>IF($C$7=$AR$4,"",IF($C$7=$AR$10,"",IF($C$7=$AR$11,"",IF($M20="","",IF($N$7&gt;$AT$6,0,$Q$7)))))</f>
        <v/>
      </c>
      <c r="X20" s="187"/>
      <c r="Y20" s="175">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6,0)</f>
        <v>2500</v>
      </c>
      <c r="Z20" s="176"/>
      <c r="AA20" s="176"/>
      <c r="AB20" s="176"/>
      <c r="AC20" s="177"/>
      <c r="AD20" s="178" t="str">
        <f>IFERROR(IF($C$7=$AR$4,"",ROUND(Y20*AP20,0)),"")</f>
        <v/>
      </c>
      <c r="AE20" s="179"/>
      <c r="AF20" s="179"/>
      <c r="AG20" s="179"/>
      <c r="AH20" s="179"/>
      <c r="AI20" s="180"/>
      <c r="AJ20" s="14"/>
      <c r="AK20" s="14"/>
      <c r="AL20" s="14"/>
      <c r="AM20" s="32" t="str">
        <f t="shared" si="0"/>
        <v/>
      </c>
      <c r="AN20" s="32" t="str">
        <f t="shared" si="1"/>
        <v/>
      </c>
      <c r="AO20" s="2"/>
      <c r="AP20" s="32" t="str">
        <f t="shared" ref="AP20:AP23" si="2">IFERROR(AN20-AM20,"")</f>
        <v/>
      </c>
    </row>
    <row r="21" spans="1:42" ht="28" customHeight="1">
      <c r="A21" s="196"/>
      <c r="B21" s="197"/>
      <c r="C21" s="197"/>
      <c r="D21" s="198"/>
      <c r="E21" s="181" t="s">
        <v>54</v>
      </c>
      <c r="F21" s="182"/>
      <c r="G21" s="182"/>
      <c r="H21" s="182"/>
      <c r="I21" s="182"/>
      <c r="J21" s="182"/>
      <c r="K21" s="182"/>
      <c r="L21" s="183"/>
      <c r="M21" s="188" t="str">
        <f>IF($C$7=$AR$4,"",IF($C$7=$AR$10,"",IF($C$7=$AR$11,"",IF($G$7&lt;=$AT$6,IF($G$7=$AT$6,$AT$6,IF($N$7&gt;$AT$6,$AT$6,"")),IF($G$7&gt;$AT$7,"",$G$7)))))</f>
        <v/>
      </c>
      <c r="N21" s="189"/>
      <c r="O21" s="18" t="s">
        <v>24</v>
      </c>
      <c r="P21" s="186" t="str">
        <f>IF($C$7=$AR$4,"",IF($C$7=$AR$10,"",IF($C$7=$AR$11,"",IF($M21="","",IF($G$7&lt;$AS$7,0,$J$7)))))</f>
        <v/>
      </c>
      <c r="Q21" s="186"/>
      <c r="R21" s="125" t="s">
        <v>25</v>
      </c>
      <c r="S21" s="125"/>
      <c r="T21" s="185" t="str">
        <f>IF($C$7=$AR$4,"",IF($C$7=$AR$10,"",IF($C$7=$AR$11,"",IF($M$21="","",IF($N$7&gt;$AT$7,$AT$7,IF($N$7&lt;$AS$7,"",$N$7))))))</f>
        <v/>
      </c>
      <c r="U21" s="185"/>
      <c r="V21" s="18" t="s">
        <v>61</v>
      </c>
      <c r="W21" s="186" t="str">
        <f>IF($T21="","",IF($T21&lt;=$AT$7,IF($T21=$AT$7,0,$Q$7),0))</f>
        <v/>
      </c>
      <c r="X21" s="187"/>
      <c r="Y21" s="175">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7,0)</f>
        <v>2000</v>
      </c>
      <c r="Z21" s="176"/>
      <c r="AA21" s="176"/>
      <c r="AB21" s="176"/>
      <c r="AC21" s="177"/>
      <c r="AD21" s="178">
        <f>IFERROR(IF($C$7=$AR$4,"",ROUND(Y21*IF($AP$21="",IF($C$7=$AR$10,10*AU10,IF($C$7=$AR$11,10*AU11,"")),10),0)),"")</f>
        <v>0</v>
      </c>
      <c r="AE21" s="179"/>
      <c r="AF21" s="179"/>
      <c r="AG21" s="179"/>
      <c r="AH21" s="179"/>
      <c r="AI21" s="180"/>
      <c r="AJ21" s="14"/>
      <c r="AK21" s="14"/>
      <c r="AL21" s="14"/>
      <c r="AM21" s="32" t="str">
        <f t="shared" si="0"/>
        <v/>
      </c>
      <c r="AN21" s="32" t="str">
        <f t="shared" si="1"/>
        <v/>
      </c>
      <c r="AO21" s="2"/>
      <c r="AP21" s="32" t="str">
        <f t="shared" si="2"/>
        <v/>
      </c>
    </row>
    <row r="22" spans="1:42" ht="28" customHeight="1">
      <c r="A22" s="196"/>
      <c r="B22" s="197"/>
      <c r="C22" s="197"/>
      <c r="D22" s="198"/>
      <c r="E22" s="181" t="s">
        <v>55</v>
      </c>
      <c r="F22" s="182"/>
      <c r="G22" s="182"/>
      <c r="H22" s="182"/>
      <c r="I22" s="182"/>
      <c r="J22" s="182"/>
      <c r="K22" s="182"/>
      <c r="L22" s="183"/>
      <c r="M22" s="188" t="str">
        <f>IF($C$7=$AR$4,"",IF($C$7=$AR$11,"",IF($C$7=$AR$10,"",IF($N$7="","",IF($N$7&lt;=$AT$7,IF($N$7=$AT$7,$AT$7,IF($N$7&lt;$AT$7,"",$N$7)),IF($N$7&gt;$AT$7,IF($G$7&gt;$AT$7,IF($G$7&gt;$AT$8,IF($G$7&gt;$AT$9,"",$G$7),IF($G$7=$AT$8,"",$G$7)),$AT$7),""))))))</f>
        <v/>
      </c>
      <c r="N22" s="189"/>
      <c r="O22" s="18" t="s">
        <v>61</v>
      </c>
      <c r="P22" s="186" t="str">
        <f>IF($C$7=$AR$4,"",IF($C$7=$AR$10,"",IF($C$7=$AR$11,"",IF($M22="","",IF($G$7&lt;$AS$8,0,$J$7)))))</f>
        <v/>
      </c>
      <c r="Q22" s="186"/>
      <c r="R22" s="125" t="s">
        <v>25</v>
      </c>
      <c r="S22" s="125"/>
      <c r="T22" s="185" t="str">
        <f>IF($C$7=$AR$4,"",IF($C$7=$AR$11,"",IF($C$7=$AR$10,"",IF($N$7="","",IF($N$7&gt;$AT$8,IF($M$22="","",$AT$8),IF($N$7&lt;$AS$8,"",$N$7))))))</f>
        <v/>
      </c>
      <c r="U22" s="185"/>
      <c r="V22" s="18" t="s">
        <v>61</v>
      </c>
      <c r="W22" s="186" t="str">
        <f>IF($T22="","",IF($T22&lt;=$AT$8,IF($T22=$AT$8,0,$Q$7),0))</f>
        <v/>
      </c>
      <c r="X22" s="187"/>
      <c r="Y22" s="175">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8,0)</f>
        <v>2500</v>
      </c>
      <c r="Z22" s="176"/>
      <c r="AA22" s="176"/>
      <c r="AB22" s="176"/>
      <c r="AC22" s="177"/>
      <c r="AD22" s="178" t="str">
        <f>IFERROR(IF($C$7=$AR$4,"",ROUND(Y22*AP22,0)),"")</f>
        <v/>
      </c>
      <c r="AE22" s="179"/>
      <c r="AF22" s="179"/>
      <c r="AG22" s="179"/>
      <c r="AH22" s="179"/>
      <c r="AI22" s="180"/>
      <c r="AJ22" s="14"/>
      <c r="AK22" s="14"/>
      <c r="AL22" s="14"/>
      <c r="AM22" s="32" t="str">
        <f t="shared" si="0"/>
        <v/>
      </c>
      <c r="AN22" s="32" t="str">
        <f>IFERROR(T22+IFERROR(ROUNDUP(W22/60,2),0),"")</f>
        <v/>
      </c>
      <c r="AO22" s="2"/>
      <c r="AP22" s="32" t="str">
        <f t="shared" si="2"/>
        <v/>
      </c>
    </row>
    <row r="23" spans="1:42" ht="28" customHeight="1">
      <c r="A23" s="199"/>
      <c r="B23" s="200"/>
      <c r="C23" s="200"/>
      <c r="D23" s="201"/>
      <c r="E23" s="181" t="s">
        <v>56</v>
      </c>
      <c r="F23" s="182"/>
      <c r="G23" s="182"/>
      <c r="H23" s="182"/>
      <c r="I23" s="182"/>
      <c r="J23" s="182"/>
      <c r="K23" s="182"/>
      <c r="L23" s="183"/>
      <c r="M23" s="184" t="str">
        <f>IF($C$7=$AR$4,"",IF($C$7=$AR$11,"",IF($C$7=$AR$10,"",IF($N$7&lt;$AT$8,"",IF($N$7="","",$AT$8)))))</f>
        <v/>
      </c>
      <c r="N23" s="185"/>
      <c r="O23" s="1" t="s">
        <v>61</v>
      </c>
      <c r="P23" s="186" t="str">
        <f>IF($C$7=$AR$4,"",IF($C$7=$AR$10,"",IF($C$7=$AR$11,"",IF($M23="","",IF($G$7&lt;$AS$9,0,$J$7)))))</f>
        <v/>
      </c>
      <c r="Q23" s="186"/>
      <c r="R23" s="125" t="s">
        <v>25</v>
      </c>
      <c r="S23" s="125"/>
      <c r="T23" s="185" t="str">
        <f>IF($C$7=$AR$4,"",IF($C$7=$AR$11,"",IF($C$7=$AR$10,"",IF($N$7="","",IF($N$7&gt;$AT$9,$AT$9,IF($N$7&lt;$AS$9,"",$N$7))))))</f>
        <v/>
      </c>
      <c r="U23" s="185"/>
      <c r="V23" s="18" t="s">
        <v>61</v>
      </c>
      <c r="W23" s="186" t="str">
        <f>IF($T23="","",IF($T23&lt;=$AT$9,IF($T23=$AT$9,0,$Q$7),0))</f>
        <v/>
      </c>
      <c r="X23" s="187"/>
      <c r="Y23" s="175">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9,0)</f>
        <v>3000</v>
      </c>
      <c r="Z23" s="176"/>
      <c r="AA23" s="176"/>
      <c r="AB23" s="176"/>
      <c r="AC23" s="177"/>
      <c r="AD23" s="178" t="str">
        <f>IFERROR(IF($C$7=$AR$4,"",ROUND(Y23*AP23,0)),"")</f>
        <v/>
      </c>
      <c r="AE23" s="179"/>
      <c r="AF23" s="179"/>
      <c r="AG23" s="179"/>
      <c r="AH23" s="179"/>
      <c r="AI23" s="180"/>
      <c r="AJ23" s="14"/>
      <c r="AK23" s="14"/>
      <c r="AL23" s="14"/>
      <c r="AM23" s="32" t="str">
        <f t="shared" si="0"/>
        <v/>
      </c>
      <c r="AN23" s="32" t="str">
        <f>IFERROR(T23+IFERROR(ROUNDUP(W23/60,2),0),"")</f>
        <v/>
      </c>
      <c r="AO23" s="2"/>
      <c r="AP23" s="32" t="str">
        <f t="shared" si="2"/>
        <v/>
      </c>
    </row>
    <row r="24" spans="1:42" ht="28" customHeight="1">
      <c r="A24" s="193" t="str">
        <f>IF(①請求書!A22&gt;0,'②請求書明細（自動入力）※①と一緒に送付してください'!A8,"")</f>
        <v/>
      </c>
      <c r="B24" s="194"/>
      <c r="C24" s="194"/>
      <c r="D24" s="195"/>
      <c r="E24" s="181" t="s">
        <v>47</v>
      </c>
      <c r="F24" s="182"/>
      <c r="G24" s="182"/>
      <c r="H24" s="182"/>
      <c r="I24" s="182"/>
      <c r="J24" s="182"/>
      <c r="K24" s="182"/>
      <c r="L24" s="183"/>
      <c r="M24" s="190" t="str">
        <f>IF(A24=$A$8,IF($C$8=$AR$4,"〇","×"),"×")</f>
        <v>×</v>
      </c>
      <c r="N24" s="191"/>
      <c r="O24" s="191"/>
      <c r="P24" s="191"/>
      <c r="Q24" s="191"/>
      <c r="R24" s="191"/>
      <c r="S24" s="191"/>
      <c r="T24" s="191"/>
      <c r="U24" s="191"/>
      <c r="V24" s="191"/>
      <c r="W24" s="191"/>
      <c r="X24" s="202"/>
      <c r="Y24" s="175">
        <f>Y18</f>
        <v>10000</v>
      </c>
      <c r="Z24" s="176"/>
      <c r="AA24" s="176"/>
      <c r="AB24" s="176"/>
      <c r="AC24" s="177"/>
      <c r="AD24" s="178" t="str">
        <f>IFERROR(IF(M24="〇",Y24,""),"")</f>
        <v/>
      </c>
      <c r="AE24" s="179"/>
      <c r="AF24" s="179"/>
      <c r="AG24" s="179"/>
      <c r="AH24" s="179"/>
      <c r="AI24" s="180"/>
      <c r="AJ24" s="14"/>
      <c r="AK24" s="14"/>
      <c r="AL24" s="14"/>
      <c r="AM24" s="2"/>
      <c r="AN24" s="2"/>
      <c r="AO24" s="2"/>
      <c r="AP24" s="2"/>
    </row>
    <row r="25" spans="1:42" ht="28" customHeight="1">
      <c r="A25" s="196"/>
      <c r="B25" s="197"/>
      <c r="C25" s="197"/>
      <c r="D25" s="198"/>
      <c r="E25" s="181" t="s">
        <v>50</v>
      </c>
      <c r="F25" s="182"/>
      <c r="G25" s="182"/>
      <c r="H25" s="182"/>
      <c r="I25" s="182"/>
      <c r="J25" s="182"/>
      <c r="K25" s="182"/>
      <c r="L25" s="183"/>
      <c r="M25" s="190" t="str">
        <f>IF($C$8=$AR$4,"",IF($C$8=$AR$10,"",IF($C$8=$AR$11,"",IF($G$8&lt;=$AT$5,IF($G$8&gt;=0,IF($G$8&lt;$AT$5,$G$8,""),""),""))))</f>
        <v/>
      </c>
      <c r="N25" s="191"/>
      <c r="O25" s="18" t="s">
        <v>24</v>
      </c>
      <c r="P25" s="186" t="str">
        <f>IF($C$8=$AR$4,"",IF($C$8=$AR$10,"",IF($C$8=$AR$11,"",IF($M25="","",$J$8))))</f>
        <v/>
      </c>
      <c r="Q25" s="186"/>
      <c r="R25" s="192" t="s">
        <v>25</v>
      </c>
      <c r="S25" s="192"/>
      <c r="T25" s="191" t="str">
        <f>IF($C$8=$AR$4,"",IF($C$8=$AR$10,"",IF($C$8=$AR$11,"",IF($M25="","",IF($N$8&gt;$AT$5,$AT$5,$N$8)))))</f>
        <v/>
      </c>
      <c r="U25" s="191"/>
      <c r="V25" s="18" t="s">
        <v>24</v>
      </c>
      <c r="W25" s="186" t="str">
        <f>IF($C$8=$AR$4,"",IF($C$8=$AR$10,"",IF($C$8=$AR$11,"",IF($M25="","",IF($N$8&gt;$AT$5,0,$Q$8)))))</f>
        <v/>
      </c>
      <c r="X25" s="187"/>
      <c r="Y25" s="175">
        <f t="shared" ref="Y25:Y47" si="3">Y19</f>
        <v>3000</v>
      </c>
      <c r="Z25" s="176"/>
      <c r="AA25" s="176"/>
      <c r="AB25" s="176"/>
      <c r="AC25" s="177"/>
      <c r="AD25" s="178" t="str">
        <f>IFERROR(IF($C$8=$AR$4,"",ROUND(Y25*AP25,0)),"")</f>
        <v/>
      </c>
      <c r="AE25" s="179"/>
      <c r="AF25" s="179"/>
      <c r="AG25" s="179"/>
      <c r="AH25" s="179"/>
      <c r="AI25" s="180"/>
      <c r="AJ25" s="14"/>
      <c r="AK25" s="14"/>
      <c r="AL25" s="14"/>
      <c r="AM25" s="32" t="str">
        <f t="shared" ref="AM25:AM29" si="4">IFERROR(M25+IFERROR(ROUNDUP(P25/60,2),0),"")</f>
        <v/>
      </c>
      <c r="AN25" s="32" t="str">
        <f t="shared" ref="AN25:AN27" si="5">IFERROR(T25+IFERROR(ROUNDUP(W25/60,2),0),"")</f>
        <v/>
      </c>
      <c r="AO25" s="2"/>
      <c r="AP25" s="32" t="str">
        <f>IFERROR(AN25-AM25,"")</f>
        <v/>
      </c>
    </row>
    <row r="26" spans="1:42" ht="28" customHeight="1">
      <c r="A26" s="196"/>
      <c r="B26" s="197"/>
      <c r="C26" s="197"/>
      <c r="D26" s="198"/>
      <c r="E26" s="181" t="s">
        <v>53</v>
      </c>
      <c r="F26" s="182"/>
      <c r="G26" s="182"/>
      <c r="H26" s="182"/>
      <c r="I26" s="182"/>
      <c r="J26" s="182"/>
      <c r="K26" s="182"/>
      <c r="L26" s="183"/>
      <c r="M26" s="188" t="str">
        <f>IF($C$8=$AR$4,"",IF($C$8=$AR$10,"",IF($C$8=$AR$11,"",IF($N$8&gt;$AT$5,IF($N$8&gt;$AT$6,IF($G$8&gt;$AT$5,IF($G$8&gt;=$AT$6,"",$G$8),$AT$5),IF($G$8="","",$G$8)),IF($N$8&lt;$AT$6,"",$AT$5)))))</f>
        <v/>
      </c>
      <c r="N26" s="189"/>
      <c r="O26" s="18" t="s">
        <v>24</v>
      </c>
      <c r="P26" s="186" t="str">
        <f>IF($C$8=$AR$4,"",IF($C$8=$AR$10,"",IF($C$8=$AR$11,"",IF($M26="","",IF($G$8&lt;$AS$6,0,$J$8)))))</f>
        <v/>
      </c>
      <c r="Q26" s="186"/>
      <c r="R26" s="125" t="s">
        <v>25</v>
      </c>
      <c r="S26" s="125"/>
      <c r="T26" s="191" t="str">
        <f>IF($C$8=$AR$4,"",IF($C$8=$AR$10,"",IF($C$8=$AR$11,"",IF($M26="","",IF($N$8&gt;$AT$6,$AT$6,$N$8)))))</f>
        <v/>
      </c>
      <c r="U26" s="191"/>
      <c r="V26" s="18" t="s">
        <v>61</v>
      </c>
      <c r="W26" s="186" t="str">
        <f>IF($C$8=$AR$4,"",IF($C$8=$AR$10,"",IF($C$8=$AR$11,"",IF($M26="","",IF($N$8&gt;$AT$6,0,$Q$8)))))</f>
        <v/>
      </c>
      <c r="X26" s="187"/>
      <c r="Y26" s="175">
        <f t="shared" si="3"/>
        <v>2500</v>
      </c>
      <c r="Z26" s="176"/>
      <c r="AA26" s="176"/>
      <c r="AB26" s="176"/>
      <c r="AC26" s="177"/>
      <c r="AD26" s="178" t="str">
        <f>IFERROR(IF($C$8=$AR$4,"",ROUND(Y26*AP26,0)),"")</f>
        <v/>
      </c>
      <c r="AE26" s="179"/>
      <c r="AF26" s="179"/>
      <c r="AG26" s="179"/>
      <c r="AH26" s="179"/>
      <c r="AI26" s="180"/>
      <c r="AJ26" s="14"/>
      <c r="AK26" s="14"/>
      <c r="AL26" s="14"/>
      <c r="AM26" s="32" t="str">
        <f t="shared" si="4"/>
        <v/>
      </c>
      <c r="AN26" s="32" t="str">
        <f t="shared" si="5"/>
        <v/>
      </c>
      <c r="AO26" s="2"/>
      <c r="AP26" s="32" t="str">
        <f t="shared" ref="AP26:AP29" si="6">IFERROR(AN26-AM26,"")</f>
        <v/>
      </c>
    </row>
    <row r="27" spans="1:42" ht="28" customHeight="1">
      <c r="A27" s="196"/>
      <c r="B27" s="197"/>
      <c r="C27" s="197"/>
      <c r="D27" s="198"/>
      <c r="E27" s="181" t="s">
        <v>54</v>
      </c>
      <c r="F27" s="182"/>
      <c r="G27" s="182"/>
      <c r="H27" s="182"/>
      <c r="I27" s="182"/>
      <c r="J27" s="182"/>
      <c r="K27" s="182"/>
      <c r="L27" s="183"/>
      <c r="M27" s="188" t="str">
        <f>IF($C$8=$AR$4,"",IF($C$8=$AR$10,"",IF($C$8=$AR$11,"",IF($G$8&lt;=$AT$6,IF($G$8=$AT$6,$AT$6,IF($N$8&gt;$AT$6,$AT$6,"")),IF($G$8&gt;$AT$7,"",$G$8)))))</f>
        <v/>
      </c>
      <c r="N27" s="189"/>
      <c r="O27" s="18" t="s">
        <v>24</v>
      </c>
      <c r="P27" s="186" t="str">
        <f>IF($C$8=$AR$4,"",IF($C$8=$AR$10,"",IF($C$8=$AR$11,"",IF($M27="","",IF($G$8&lt;$AS$7,0,$J$8)))))</f>
        <v/>
      </c>
      <c r="Q27" s="186"/>
      <c r="R27" s="125" t="s">
        <v>25</v>
      </c>
      <c r="S27" s="125"/>
      <c r="T27" s="185" t="str">
        <f>IF($C$8=$AR$4,"",IF($C$8=$AR$10,"",IF($C$8=$AR$11,"",IF($M$27="","",IF($N$8&gt;$AT$7,$AT$7,IF($N$8&lt;$AS$7,"",$N$8))))))</f>
        <v/>
      </c>
      <c r="U27" s="185"/>
      <c r="V27" s="18" t="s">
        <v>61</v>
      </c>
      <c r="W27" s="186" t="str">
        <f>IF($T27="","",IF($T27&lt;=$AT$7,IF($T27=$AT$7,0,$Q$8),0))</f>
        <v/>
      </c>
      <c r="X27" s="187"/>
      <c r="Y27" s="175">
        <f t="shared" si="3"/>
        <v>2000</v>
      </c>
      <c r="Z27" s="176"/>
      <c r="AA27" s="176"/>
      <c r="AB27" s="176"/>
      <c r="AC27" s="177"/>
      <c r="AD27" s="178">
        <f>IFERROR(IF($C$8=$AR$4,"",ROUND(Y27*IF($AP$27="",IF($C$8=$AR$10,10*AU10,IF($C$8=$AR$11,10*AU11,"")),10),0)),"")</f>
        <v>0</v>
      </c>
      <c r="AE27" s="179"/>
      <c r="AF27" s="179"/>
      <c r="AG27" s="179"/>
      <c r="AH27" s="179"/>
      <c r="AI27" s="180"/>
      <c r="AJ27" s="14"/>
      <c r="AK27" s="14"/>
      <c r="AL27" s="14"/>
      <c r="AM27" s="32" t="str">
        <f t="shared" si="4"/>
        <v/>
      </c>
      <c r="AN27" s="32" t="str">
        <f t="shared" si="5"/>
        <v/>
      </c>
      <c r="AO27" s="2"/>
      <c r="AP27" s="32" t="str">
        <f t="shared" si="6"/>
        <v/>
      </c>
    </row>
    <row r="28" spans="1:42" ht="28" customHeight="1">
      <c r="A28" s="196"/>
      <c r="B28" s="197"/>
      <c r="C28" s="197"/>
      <c r="D28" s="198"/>
      <c r="E28" s="181" t="s">
        <v>55</v>
      </c>
      <c r="F28" s="182"/>
      <c r="G28" s="182"/>
      <c r="H28" s="182"/>
      <c r="I28" s="182"/>
      <c r="J28" s="182"/>
      <c r="K28" s="182"/>
      <c r="L28" s="183"/>
      <c r="M28" s="188" t="str">
        <f>IF($C$8=$AR$4,"",IF($C$8=$AR$11,"",IF($C$8=$AR$10,"",IF($N$8="","",IF($N$8&lt;=$AT$7,IF($N$8=$AT$7,$AT$7,IF($N$8&lt;$AT$7,"",$N$8)),IF($N$8&gt;$AT$7,IF($G$8&gt;$AT$7,IF($G$8&gt;$AT$8,IF($G$8&gt;$AT$9,"",$G$8),IF($G$8=$AT$8,"",$G$8)),$AT$7),""))))))</f>
        <v/>
      </c>
      <c r="N28" s="189"/>
      <c r="O28" s="18" t="s">
        <v>61</v>
      </c>
      <c r="P28" s="186" t="str">
        <f>IF($C$8=$AR$4,"",IF($C$8=$AR$10,"",IF($C$8=$AR$11,"",IF($M28="","",IF($G$8&lt;$AS$8,0,$J$8)))))</f>
        <v/>
      </c>
      <c r="Q28" s="186"/>
      <c r="R28" s="125" t="s">
        <v>25</v>
      </c>
      <c r="S28" s="125"/>
      <c r="T28" s="185" t="str">
        <f>IF($C$8=$AR$4,"",IF($C$8=$AR$11,"",IF($C$8=$AR$10,"",IF($N$8="","",IF($N$8&gt;$AT$8,IF($M$28="","",$AT$8),IF($N$8&lt;$AS$8,"",$N$8))))))</f>
        <v/>
      </c>
      <c r="U28" s="185"/>
      <c r="V28" s="18" t="s">
        <v>61</v>
      </c>
      <c r="W28" s="186" t="str">
        <f>IF($T28="","",IF($T28&lt;=$AT$8,IF($T28=$AT$8,0,$Q$8),0))</f>
        <v/>
      </c>
      <c r="X28" s="187"/>
      <c r="Y28" s="175">
        <f t="shared" si="3"/>
        <v>2500</v>
      </c>
      <c r="Z28" s="176"/>
      <c r="AA28" s="176"/>
      <c r="AB28" s="176"/>
      <c r="AC28" s="177"/>
      <c r="AD28" s="178" t="str">
        <f>IFERROR(IF($C$8=$AR$4,"",ROUND(Y28*AP28,0)),"")</f>
        <v/>
      </c>
      <c r="AE28" s="179"/>
      <c r="AF28" s="179"/>
      <c r="AG28" s="179"/>
      <c r="AH28" s="179"/>
      <c r="AI28" s="180"/>
      <c r="AJ28" s="14"/>
      <c r="AK28" s="14"/>
      <c r="AL28" s="14"/>
      <c r="AM28" s="32" t="str">
        <f t="shared" si="4"/>
        <v/>
      </c>
      <c r="AN28" s="32" t="str">
        <f>IFERROR(T28+IFERROR(ROUNDUP(W28/60,2),0),"")</f>
        <v/>
      </c>
      <c r="AO28" s="2"/>
      <c r="AP28" s="32" t="str">
        <f t="shared" si="6"/>
        <v/>
      </c>
    </row>
    <row r="29" spans="1:42" ht="28" customHeight="1">
      <c r="A29" s="199"/>
      <c r="B29" s="200"/>
      <c r="C29" s="200"/>
      <c r="D29" s="201"/>
      <c r="E29" s="181" t="s">
        <v>56</v>
      </c>
      <c r="F29" s="182"/>
      <c r="G29" s="182"/>
      <c r="H29" s="182"/>
      <c r="I29" s="182"/>
      <c r="J29" s="182"/>
      <c r="K29" s="182"/>
      <c r="L29" s="183"/>
      <c r="M29" s="184" t="str">
        <f>IF($C$8=$AR$4,"",IF($C$8=$AR$11,"",IF($C$8=$AR$10,"",IF($N$8&lt;$AT$8,"",IF($N$8="","",$AT$8)))))</f>
        <v/>
      </c>
      <c r="N29" s="185"/>
      <c r="O29" s="1" t="s">
        <v>61</v>
      </c>
      <c r="P29" s="186" t="str">
        <f>IF($C$8=$AR$4,"",IF($C$8=$AR$10,"",IF($C$8=$AR$11,"",IF($M29="","",IF($G$8&lt;$AS$9,0,$J$8)))))</f>
        <v/>
      </c>
      <c r="Q29" s="186"/>
      <c r="R29" s="125" t="s">
        <v>25</v>
      </c>
      <c r="S29" s="125"/>
      <c r="T29" s="185" t="str">
        <f>IF($C$8=$AR$4,"",IF($C$8=$AR$11,"",IF($C$8=$AR$10,"",IF($N$8="","",IF($N$8&gt;$AT$9,$AT$9,IF($N$8&lt;$AS$9,"",$N$8))))))</f>
        <v/>
      </c>
      <c r="U29" s="185"/>
      <c r="V29" s="18" t="s">
        <v>61</v>
      </c>
      <c r="W29" s="186" t="str">
        <f>IF($T29="","",IF($T29&lt;=$AT$9,IF($T29=$AT$9,0,$Q$8),0))</f>
        <v/>
      </c>
      <c r="X29" s="187"/>
      <c r="Y29" s="175">
        <f t="shared" si="3"/>
        <v>3000</v>
      </c>
      <c r="Z29" s="176"/>
      <c r="AA29" s="176"/>
      <c r="AB29" s="176"/>
      <c r="AC29" s="177"/>
      <c r="AD29" s="178" t="str">
        <f>IFERROR(IF($C$8=$AR$4,"",ROUND(Y29*AP29,0)),"")</f>
        <v/>
      </c>
      <c r="AE29" s="179"/>
      <c r="AF29" s="179"/>
      <c r="AG29" s="179"/>
      <c r="AH29" s="179"/>
      <c r="AI29" s="180"/>
      <c r="AJ29" s="14"/>
      <c r="AK29" s="14"/>
      <c r="AL29" s="14"/>
      <c r="AM29" s="32" t="str">
        <f t="shared" si="4"/>
        <v/>
      </c>
      <c r="AN29" s="32" t="str">
        <f>IFERROR(T29+IFERROR(ROUNDUP(W29/60,2),0),"")</f>
        <v/>
      </c>
      <c r="AO29" s="2"/>
      <c r="AP29" s="32" t="str">
        <f t="shared" si="6"/>
        <v/>
      </c>
    </row>
    <row r="30" spans="1:42" ht="28" customHeight="1">
      <c r="A30" s="193" t="str">
        <f>IF(①請求書!A23&gt;0,'②請求書明細（自動入力）※①と一緒に送付してください'!A9,"")</f>
        <v/>
      </c>
      <c r="B30" s="194"/>
      <c r="C30" s="194"/>
      <c r="D30" s="195"/>
      <c r="E30" s="181" t="s">
        <v>47</v>
      </c>
      <c r="F30" s="182"/>
      <c r="G30" s="182"/>
      <c r="H30" s="182"/>
      <c r="I30" s="182"/>
      <c r="J30" s="182"/>
      <c r="K30" s="182"/>
      <c r="L30" s="183"/>
      <c r="M30" s="190" t="str">
        <f>IF(A30=$A$9,IF($C$9=$AR$4,"〇","×"),"×")</f>
        <v>×</v>
      </c>
      <c r="N30" s="191"/>
      <c r="O30" s="191"/>
      <c r="P30" s="191"/>
      <c r="Q30" s="191"/>
      <c r="R30" s="191"/>
      <c r="S30" s="191"/>
      <c r="T30" s="191"/>
      <c r="U30" s="191"/>
      <c r="V30" s="191"/>
      <c r="W30" s="191"/>
      <c r="X30" s="202"/>
      <c r="Y30" s="175">
        <f t="shared" si="3"/>
        <v>10000</v>
      </c>
      <c r="Z30" s="176"/>
      <c r="AA30" s="176"/>
      <c r="AB30" s="176"/>
      <c r="AC30" s="177"/>
      <c r="AD30" s="178" t="str">
        <f>IFERROR(IF(M30="〇",Y30,""),"")</f>
        <v/>
      </c>
      <c r="AE30" s="179"/>
      <c r="AF30" s="179"/>
      <c r="AG30" s="179"/>
      <c r="AH30" s="179"/>
      <c r="AI30" s="180"/>
      <c r="AJ30" s="14"/>
      <c r="AK30" s="14"/>
      <c r="AL30" s="14"/>
      <c r="AM30" s="2"/>
      <c r="AN30" s="2"/>
      <c r="AO30" s="2"/>
      <c r="AP30" s="2"/>
    </row>
    <row r="31" spans="1:42" ht="28" customHeight="1">
      <c r="A31" s="196"/>
      <c r="B31" s="197"/>
      <c r="C31" s="197"/>
      <c r="D31" s="198"/>
      <c r="E31" s="181" t="s">
        <v>50</v>
      </c>
      <c r="F31" s="182"/>
      <c r="G31" s="182"/>
      <c r="H31" s="182"/>
      <c r="I31" s="182"/>
      <c r="J31" s="182"/>
      <c r="K31" s="182"/>
      <c r="L31" s="183"/>
      <c r="M31" s="190" t="str">
        <f>IF($C$9=$AR$4,"",IF($C$9=$AR$10,"",IF($C$9=$AR$11,"",IF($G$9&lt;=$AT$5,IF($G$9&gt;=0,IF($G$9&lt;$AT$5,$G$9,""),""),""))))</f>
        <v/>
      </c>
      <c r="N31" s="191"/>
      <c r="O31" s="18" t="s">
        <v>24</v>
      </c>
      <c r="P31" s="186" t="str">
        <f>IF($C$9=$AR$4,"",IF($C$9=$AR$10,"",IF($C$9=$AR$11,"",IF($M31="","",$J$9))))</f>
        <v/>
      </c>
      <c r="Q31" s="186"/>
      <c r="R31" s="192" t="s">
        <v>25</v>
      </c>
      <c r="S31" s="192"/>
      <c r="T31" s="191" t="str">
        <f>IF($C$9=$AR$4,"",IF($C$9=$AR$10,"",IF($C$9=$AR$11,"",IF($M31="","",IF($N$9&gt;$AT$5,$AT$5,$N$9)))))</f>
        <v/>
      </c>
      <c r="U31" s="191"/>
      <c r="V31" s="18" t="s">
        <v>24</v>
      </c>
      <c r="W31" s="186" t="str">
        <f>IF($C$9=$AR$4,"",IF($C$9=$AR$10,"",IF($C$9=$AR$11,"",IF($M31="","",IF($N$9&gt;$AT$5,0,$Q$9)))))</f>
        <v/>
      </c>
      <c r="X31" s="187"/>
      <c r="Y31" s="175">
        <f t="shared" si="3"/>
        <v>3000</v>
      </c>
      <c r="Z31" s="176"/>
      <c r="AA31" s="176"/>
      <c r="AB31" s="176"/>
      <c r="AC31" s="177"/>
      <c r="AD31" s="178" t="str">
        <f>IFERROR(IF($C$9=$AR$4,"",ROUND(Y31*AP31,0)),"")</f>
        <v/>
      </c>
      <c r="AE31" s="179"/>
      <c r="AF31" s="179"/>
      <c r="AG31" s="179"/>
      <c r="AH31" s="179"/>
      <c r="AI31" s="180"/>
      <c r="AJ31" s="14"/>
      <c r="AK31" s="14"/>
      <c r="AL31" s="14"/>
      <c r="AM31" s="32" t="str">
        <f t="shared" ref="AM31:AM35" si="7">IFERROR(M31+IFERROR(ROUNDUP(P31/60,2),0),"")</f>
        <v/>
      </c>
      <c r="AN31" s="32" t="str">
        <f t="shared" ref="AN31:AN33" si="8">IFERROR(T31+IFERROR(ROUNDUP(W31/60,2),0),"")</f>
        <v/>
      </c>
      <c r="AO31" s="2"/>
      <c r="AP31" s="32" t="str">
        <f>IFERROR(AN31-AM31,"")</f>
        <v/>
      </c>
    </row>
    <row r="32" spans="1:42" ht="28" customHeight="1">
      <c r="A32" s="196"/>
      <c r="B32" s="197"/>
      <c r="C32" s="197"/>
      <c r="D32" s="198"/>
      <c r="E32" s="181" t="s">
        <v>53</v>
      </c>
      <c r="F32" s="182"/>
      <c r="G32" s="182"/>
      <c r="H32" s="182"/>
      <c r="I32" s="182"/>
      <c r="J32" s="182"/>
      <c r="K32" s="182"/>
      <c r="L32" s="183"/>
      <c r="M32" s="188" t="str">
        <f>IF($C$9=$AR$4,"",IF($C$9=$AR$10,"",IF($C$9=$AR$11,"",IF($N$9&gt;$AT$5,IF($N$9&gt;$AT$6,IF($G$9&gt;$AT$5,IF($G$9&gt;=$AT$6,"",$G$9),$AT$5),IF($G$9="","",$G$9)),IF($N$9&lt;$AT$6,"",$AT$5)))))</f>
        <v/>
      </c>
      <c r="N32" s="189"/>
      <c r="O32" s="18" t="s">
        <v>24</v>
      </c>
      <c r="P32" s="186" t="str">
        <f>IF($C$9=$AR$4,"",IF($C$9=$AR$10,"",IF($C$9=$AR$11,"",IF($M32="","",IF($G$9&lt;$AS$6,0,$J$9)))))</f>
        <v/>
      </c>
      <c r="Q32" s="186"/>
      <c r="R32" s="125" t="s">
        <v>25</v>
      </c>
      <c r="S32" s="125"/>
      <c r="T32" s="191" t="str">
        <f>IF($C$9=$AR$4,"",IF($C$9=$AR$10,"",IF($C$9=$AR$11,"",IF($M32="","",IF($N$9&gt;$AT$6,$AT$6,$N$9)))))</f>
        <v/>
      </c>
      <c r="U32" s="191"/>
      <c r="V32" s="18" t="s">
        <v>61</v>
      </c>
      <c r="W32" s="186" t="str">
        <f>IF($C$9=$AR$4,"",IF($C$9=$AR$10,"",IF($C$9=$AR$11,"",IF($M32="","",IF($N$9&gt;$AT$6,0,$Q$9)))))</f>
        <v/>
      </c>
      <c r="X32" s="187"/>
      <c r="Y32" s="175">
        <f t="shared" si="3"/>
        <v>2500</v>
      </c>
      <c r="Z32" s="176"/>
      <c r="AA32" s="176"/>
      <c r="AB32" s="176"/>
      <c r="AC32" s="177"/>
      <c r="AD32" s="178" t="str">
        <f>IFERROR(IF($C$9=$AR$4,"",ROUND(Y32*AP32,0)),"")</f>
        <v/>
      </c>
      <c r="AE32" s="179"/>
      <c r="AF32" s="179"/>
      <c r="AG32" s="179"/>
      <c r="AH32" s="179"/>
      <c r="AI32" s="180"/>
      <c r="AM32" s="32" t="str">
        <f t="shared" si="7"/>
        <v/>
      </c>
      <c r="AN32" s="32" t="str">
        <f t="shared" si="8"/>
        <v/>
      </c>
      <c r="AO32" s="2"/>
      <c r="AP32" s="32" t="str">
        <f t="shared" ref="AP32:AP35" si="9">IFERROR(AN32-AM32,"")</f>
        <v/>
      </c>
    </row>
    <row r="33" spans="1:42" ht="28" customHeight="1">
      <c r="A33" s="196"/>
      <c r="B33" s="197"/>
      <c r="C33" s="197"/>
      <c r="D33" s="198"/>
      <c r="E33" s="181" t="s">
        <v>54</v>
      </c>
      <c r="F33" s="182"/>
      <c r="G33" s="182"/>
      <c r="H33" s="182"/>
      <c r="I33" s="182"/>
      <c r="J33" s="182"/>
      <c r="K33" s="182"/>
      <c r="L33" s="183"/>
      <c r="M33" s="188" t="str">
        <f>IF($C$9=$AR$4,"",IF($C$9=$AR$10,"",IF($C$9=$AR$11,"",IF($G$9&lt;=$AT$6,IF($G$9=$AT$6,$AT$6,IF($N$9&gt;$AT$6,$AT$6,"")),IF($G$9&gt;$AT$7,"",$G$9)))))</f>
        <v/>
      </c>
      <c r="N33" s="189"/>
      <c r="O33" s="18" t="s">
        <v>24</v>
      </c>
      <c r="P33" s="186" t="str">
        <f>IF($C$9=$AR$4,"",IF($C$9=$AR$10,"",IF($C$9=$AR$11,"",IF($M33="","",IF($G$9&lt;$AS$7,0,$J$9)))))</f>
        <v/>
      </c>
      <c r="Q33" s="186"/>
      <c r="R33" s="125" t="s">
        <v>25</v>
      </c>
      <c r="S33" s="125"/>
      <c r="T33" s="185" t="str">
        <f>IF($C$9=$AR$4,"",IF($C$9=$AR$10,"",IF($C$9=$AR$11,"",IF($M$33="","",IF($N$9&gt;$AT$7,$AT$7,IF($N$9&lt;$AS$7,"",$N$9))))))</f>
        <v/>
      </c>
      <c r="U33" s="185"/>
      <c r="V33" s="18" t="s">
        <v>61</v>
      </c>
      <c r="W33" s="186" t="str">
        <f>IF($T33="","",IF($T33&lt;=$AT$7,IF($T33=$AT$7,0,$Q$9),0))</f>
        <v/>
      </c>
      <c r="X33" s="187"/>
      <c r="Y33" s="175">
        <f t="shared" si="3"/>
        <v>2000</v>
      </c>
      <c r="Z33" s="176"/>
      <c r="AA33" s="176"/>
      <c r="AB33" s="176"/>
      <c r="AC33" s="177"/>
      <c r="AD33" s="178">
        <f>IFERROR(IF($C$9=$AR$4,"",ROUND(Y33*IF($AP$33="",IF($C$9=$AR$10,10*AU10,IF($C$9=$AR$11,10*AU11,"")),10),0)),"")</f>
        <v>0</v>
      </c>
      <c r="AE33" s="179"/>
      <c r="AF33" s="179"/>
      <c r="AG33" s="179"/>
      <c r="AH33" s="179"/>
      <c r="AI33" s="180"/>
      <c r="AM33" s="32" t="str">
        <f t="shared" si="7"/>
        <v/>
      </c>
      <c r="AN33" s="32" t="str">
        <f t="shared" si="8"/>
        <v/>
      </c>
      <c r="AO33" s="2"/>
      <c r="AP33" s="32" t="str">
        <f t="shared" si="9"/>
        <v/>
      </c>
    </row>
    <row r="34" spans="1:42" ht="28" customHeight="1">
      <c r="A34" s="196"/>
      <c r="B34" s="197"/>
      <c r="C34" s="197"/>
      <c r="D34" s="198"/>
      <c r="E34" s="181" t="s">
        <v>55</v>
      </c>
      <c r="F34" s="182"/>
      <c r="G34" s="182"/>
      <c r="H34" s="182"/>
      <c r="I34" s="182"/>
      <c r="J34" s="182"/>
      <c r="K34" s="182"/>
      <c r="L34" s="183"/>
      <c r="M34" s="188" t="str">
        <f>IF($C$9=$AR$4,"",IF($C$9=$AR$11,"",IF($C$9=$AR$10,"",IF($N$9="","",IF($N$9&lt;=$AT$7,IF($N$9=$AT$7,$AT$7,IF($N$9&lt;$AT$7,"",$N$9)),IF($N$9&gt;$AT$7,IF($G$9&gt;$AT$7,IF($G$9&gt;$AT$8,IF($G$9&gt;$AT$9,"",$G$9),IF($G$9=$AT$8,"",$G$9)),$AT$7),""))))))</f>
        <v/>
      </c>
      <c r="N34" s="189"/>
      <c r="O34" s="18" t="s">
        <v>61</v>
      </c>
      <c r="P34" s="186" t="str">
        <f>IF($C$9=$AR$4,"",IF($C$9=$AR$10,"",IF($C$9=$AR$11,"",IF($M34="","",IF($G$9&lt;$AS$8,0,$J$9)))))</f>
        <v/>
      </c>
      <c r="Q34" s="186"/>
      <c r="R34" s="125" t="s">
        <v>25</v>
      </c>
      <c r="S34" s="125"/>
      <c r="T34" s="185" t="str">
        <f>IF($C$9=$AR$4,"",IF($C$9=$AR$11,"",IF($C$9=$AR$10,"",IF($N$9="","",IF($N$9&gt;$AT$8,IF($M$34="","",$AT$8),IF($N$9&lt;$AS$8,"",$N$9))))))</f>
        <v/>
      </c>
      <c r="U34" s="185"/>
      <c r="V34" s="18" t="s">
        <v>61</v>
      </c>
      <c r="W34" s="186" t="str">
        <f>IF($T34="","",IF($T34&lt;=$AT$8,IF($T34=$AT$8,0,$Q$9),0))</f>
        <v/>
      </c>
      <c r="X34" s="187"/>
      <c r="Y34" s="175">
        <f t="shared" si="3"/>
        <v>2500</v>
      </c>
      <c r="Z34" s="176"/>
      <c r="AA34" s="176"/>
      <c r="AB34" s="176"/>
      <c r="AC34" s="177"/>
      <c r="AD34" s="178" t="str">
        <f>IFERROR(IF($C$9=$AR$4,"",ROUND(Y34*AP34,0)),"")</f>
        <v/>
      </c>
      <c r="AE34" s="179"/>
      <c r="AF34" s="179"/>
      <c r="AG34" s="179"/>
      <c r="AH34" s="179"/>
      <c r="AI34" s="180"/>
      <c r="AM34" s="32" t="str">
        <f t="shared" si="7"/>
        <v/>
      </c>
      <c r="AN34" s="32" t="str">
        <f>IFERROR(T34+IFERROR(ROUNDUP(W34/60,2),0),"")</f>
        <v/>
      </c>
      <c r="AO34" s="2"/>
      <c r="AP34" s="32" t="str">
        <f t="shared" si="9"/>
        <v/>
      </c>
    </row>
    <row r="35" spans="1:42" ht="28" customHeight="1">
      <c r="A35" s="199"/>
      <c r="B35" s="200"/>
      <c r="C35" s="200"/>
      <c r="D35" s="201"/>
      <c r="E35" s="181" t="s">
        <v>56</v>
      </c>
      <c r="F35" s="182"/>
      <c r="G35" s="182"/>
      <c r="H35" s="182"/>
      <c r="I35" s="182"/>
      <c r="J35" s="182"/>
      <c r="K35" s="182"/>
      <c r="L35" s="183"/>
      <c r="M35" s="184" t="str">
        <f>IF($C$9=$AR$4,"",IF($C$9=$AR$11,"",IF($C$9=$AR$10,"",IF($N$9&lt;$AT$8,"",IF($N$9="","",$AT$8)))))</f>
        <v/>
      </c>
      <c r="N35" s="185"/>
      <c r="O35" s="1" t="s">
        <v>61</v>
      </c>
      <c r="P35" s="186" t="str">
        <f>IF($C$9=$AR$4,"",IF($C$9=$AR$10,"",IF($C$9=$AR$11,"",IF($M35="","",IF($G$9&lt;$AS$9,0,$J$9)))))</f>
        <v/>
      </c>
      <c r="Q35" s="186"/>
      <c r="R35" s="125" t="s">
        <v>25</v>
      </c>
      <c r="S35" s="125"/>
      <c r="T35" s="185" t="str">
        <f>IF($C$9=$AR$4,"",IF($C$9=$AR$11,"",IF($C$9=$AR$10,"",IF($N$9="","",IF($N$9&gt;$AT$9,$AT$9,IF($N$9&lt;$AS$9,"",$N$9))))))</f>
        <v/>
      </c>
      <c r="U35" s="185"/>
      <c r="V35" s="18" t="s">
        <v>61</v>
      </c>
      <c r="W35" s="186" t="str">
        <f>IF($T35="","",IF($T35&lt;=$AT$9,IF($T35=$AT$9,0,$Q$9),0))</f>
        <v/>
      </c>
      <c r="X35" s="187"/>
      <c r="Y35" s="175">
        <f t="shared" si="3"/>
        <v>3000</v>
      </c>
      <c r="Z35" s="176"/>
      <c r="AA35" s="176"/>
      <c r="AB35" s="176"/>
      <c r="AC35" s="177"/>
      <c r="AD35" s="178" t="str">
        <f>IFERROR(IF($C$9=$AR$4,"",ROUND(Y35*AP35,0)),"")</f>
        <v/>
      </c>
      <c r="AE35" s="179"/>
      <c r="AF35" s="179"/>
      <c r="AG35" s="179"/>
      <c r="AH35" s="179"/>
      <c r="AI35" s="180"/>
      <c r="AM35" s="32" t="str">
        <f t="shared" si="7"/>
        <v/>
      </c>
      <c r="AN35" s="32" t="str">
        <f>IFERROR(T35+IFERROR(ROUNDUP(W35/60,2),0),"")</f>
        <v/>
      </c>
      <c r="AO35" s="2"/>
      <c r="AP35" s="32" t="str">
        <f t="shared" si="9"/>
        <v/>
      </c>
    </row>
    <row r="36" spans="1:42" ht="28" customHeight="1">
      <c r="A36" s="193" t="str">
        <f>IF(①請求書!A24&gt;0,'②請求書明細（自動入力）※①と一緒に送付してください'!A10,"")</f>
        <v/>
      </c>
      <c r="B36" s="194"/>
      <c r="C36" s="194"/>
      <c r="D36" s="195"/>
      <c r="E36" s="181" t="s">
        <v>47</v>
      </c>
      <c r="F36" s="182"/>
      <c r="G36" s="182"/>
      <c r="H36" s="182"/>
      <c r="I36" s="182"/>
      <c r="J36" s="182"/>
      <c r="K36" s="182"/>
      <c r="L36" s="183"/>
      <c r="M36" s="190" t="str">
        <f>IF(A36=$A$10,IF($C$10=$AR$4,"〇","×"),"×")</f>
        <v>×</v>
      </c>
      <c r="N36" s="191"/>
      <c r="O36" s="191"/>
      <c r="P36" s="191"/>
      <c r="Q36" s="191"/>
      <c r="R36" s="191"/>
      <c r="S36" s="191"/>
      <c r="T36" s="191"/>
      <c r="U36" s="191"/>
      <c r="V36" s="191"/>
      <c r="W36" s="191"/>
      <c r="X36" s="202"/>
      <c r="Y36" s="175">
        <f t="shared" si="3"/>
        <v>10000</v>
      </c>
      <c r="Z36" s="176"/>
      <c r="AA36" s="176"/>
      <c r="AB36" s="176"/>
      <c r="AC36" s="177"/>
      <c r="AD36" s="178" t="str">
        <f>IFERROR(IF(M36="〇",Y36,""),"")</f>
        <v/>
      </c>
      <c r="AE36" s="179"/>
      <c r="AF36" s="179"/>
      <c r="AG36" s="179"/>
      <c r="AH36" s="179"/>
      <c r="AI36" s="180"/>
      <c r="AM36" s="2"/>
      <c r="AN36" s="2"/>
      <c r="AO36" s="2"/>
      <c r="AP36" s="2"/>
    </row>
    <row r="37" spans="1:42" ht="28" customHeight="1">
      <c r="A37" s="196"/>
      <c r="B37" s="197"/>
      <c r="C37" s="197"/>
      <c r="D37" s="198"/>
      <c r="E37" s="181" t="s">
        <v>50</v>
      </c>
      <c r="F37" s="182"/>
      <c r="G37" s="182"/>
      <c r="H37" s="182"/>
      <c r="I37" s="182"/>
      <c r="J37" s="182"/>
      <c r="K37" s="182"/>
      <c r="L37" s="183"/>
      <c r="M37" s="190" t="str">
        <f>IF($C$10=$AR$4,"",IF($C$10=$AR$10,"",IF($C$10=$AR$11,"",IF($G$10&lt;=$AT$5,IF($G$10&gt;=0,IF($G$10&lt;$AT$5,$G$10,""),""),""))))</f>
        <v/>
      </c>
      <c r="N37" s="191"/>
      <c r="O37" s="18" t="s">
        <v>24</v>
      </c>
      <c r="P37" s="186" t="str">
        <f>IF($C$10=$AR$4,"",IF($C$10=$AR$10,"",IF($C$10=$AR$11,"",IF($M37="","",$J$10))))</f>
        <v/>
      </c>
      <c r="Q37" s="186"/>
      <c r="R37" s="192" t="s">
        <v>25</v>
      </c>
      <c r="S37" s="192"/>
      <c r="T37" s="191" t="str">
        <f>IF($C$10=$AR$4,"",IF($C$10=$AR$10,"",IF($C$10=$AR$11,"",IF($M37="","",IF($N$10&gt;$AT$5,$AT$5,$N$10)))))</f>
        <v/>
      </c>
      <c r="U37" s="191"/>
      <c r="V37" s="18" t="s">
        <v>24</v>
      </c>
      <c r="W37" s="186" t="str">
        <f>IF($C$10=$AR$4,"",IF($C$10=$AR$10,"",IF($C$10=$AR$11,"",IF($M37="","",IF($N$10&gt;$AT$5,0,$Q$10)))))</f>
        <v/>
      </c>
      <c r="X37" s="187"/>
      <c r="Y37" s="175">
        <f t="shared" si="3"/>
        <v>3000</v>
      </c>
      <c r="Z37" s="176"/>
      <c r="AA37" s="176"/>
      <c r="AB37" s="176"/>
      <c r="AC37" s="177"/>
      <c r="AD37" s="178" t="str">
        <f>IFERROR(IF($C$10=$AR$4,"",ROUND(Y37*AP37,0)),"")</f>
        <v/>
      </c>
      <c r="AE37" s="179"/>
      <c r="AF37" s="179"/>
      <c r="AG37" s="179"/>
      <c r="AH37" s="179"/>
      <c r="AI37" s="180"/>
      <c r="AM37" s="32" t="str">
        <f>IFERROR(M37+IFERROR(ROUNDUP(P37/60,2),0),"")</f>
        <v/>
      </c>
      <c r="AN37" s="32" t="str">
        <f t="shared" ref="AN37:AN39" si="10">IFERROR(T37+IFERROR(ROUNDUP(W37/60,2),0),"")</f>
        <v/>
      </c>
      <c r="AO37" s="2"/>
      <c r="AP37" s="32" t="str">
        <f>IFERROR(AN37-AM37,"")</f>
        <v/>
      </c>
    </row>
    <row r="38" spans="1:42" ht="28" customHeight="1">
      <c r="A38" s="196"/>
      <c r="B38" s="197"/>
      <c r="C38" s="197"/>
      <c r="D38" s="198"/>
      <c r="E38" s="181" t="s">
        <v>53</v>
      </c>
      <c r="F38" s="182"/>
      <c r="G38" s="182"/>
      <c r="H38" s="182"/>
      <c r="I38" s="182"/>
      <c r="J38" s="182"/>
      <c r="K38" s="182"/>
      <c r="L38" s="183"/>
      <c r="M38" s="188" t="str">
        <f>IF($C$10=$AR$4,"",IF($C$10=$AR$10,"",IF($C$10=$AR$11,"",IF($N$10&gt;$AT$5,IF($N$10&gt;$AT$6,IF($G$10&gt;$AT$5,IF($G$10&gt;=$AT$6,"",$G$10),$AT$5),IF($G$10="","",$G$10)),IF($N$10&lt;$AT$6,"",$AT$5)))))</f>
        <v/>
      </c>
      <c r="N38" s="189"/>
      <c r="O38" s="18" t="s">
        <v>24</v>
      </c>
      <c r="P38" s="186" t="str">
        <f>IF($C$10=$AR$4,"",IF($C$10=$AR$10,"",IF($C$10=$AR$11,"",IF($M38="","",IF($G$10&lt;$AS$6,0,$J$10)))))</f>
        <v/>
      </c>
      <c r="Q38" s="186"/>
      <c r="R38" s="125" t="s">
        <v>25</v>
      </c>
      <c r="S38" s="125"/>
      <c r="T38" s="191" t="str">
        <f>IF($C$10=$AR$4,"",IF($C$10=$AR$10,"",IF($C$10=$AR$11,"",IF($M38="","",IF($N$10&gt;$AT$6,$AT$6,$N$10)))))</f>
        <v/>
      </c>
      <c r="U38" s="191"/>
      <c r="V38" s="18" t="s">
        <v>61</v>
      </c>
      <c r="W38" s="186" t="str">
        <f>IF($C$10=$AR$4,"",IF($C$10=$AR$10,"",IF($C$10=$AR$11,"",IF($M38="","",IF($N$10&gt;$AT$6,0,$Q$10)))))</f>
        <v/>
      </c>
      <c r="X38" s="187"/>
      <c r="Y38" s="175">
        <f t="shared" si="3"/>
        <v>2500</v>
      </c>
      <c r="Z38" s="176"/>
      <c r="AA38" s="176"/>
      <c r="AB38" s="176"/>
      <c r="AC38" s="177"/>
      <c r="AD38" s="178" t="str">
        <f>IFERROR(IF($C$10=$AR$4,"",ROUND(Y38*AP38,0)),"")</f>
        <v/>
      </c>
      <c r="AE38" s="179"/>
      <c r="AF38" s="179"/>
      <c r="AG38" s="179"/>
      <c r="AH38" s="179"/>
      <c r="AI38" s="180"/>
      <c r="AM38" s="32" t="str">
        <f>IFERROR(M38+IFERROR(ROUNDUP(P38/60,2),0),"")</f>
        <v/>
      </c>
      <c r="AN38" s="32" t="str">
        <f t="shared" si="10"/>
        <v/>
      </c>
      <c r="AO38" s="2"/>
      <c r="AP38" s="32" t="str">
        <f t="shared" ref="AP38:AP41" si="11">IFERROR(AN38-AM38,"")</f>
        <v/>
      </c>
    </row>
    <row r="39" spans="1:42" ht="28" customHeight="1">
      <c r="A39" s="196"/>
      <c r="B39" s="197"/>
      <c r="C39" s="197"/>
      <c r="D39" s="198"/>
      <c r="E39" s="181" t="s">
        <v>54</v>
      </c>
      <c r="F39" s="182"/>
      <c r="G39" s="182"/>
      <c r="H39" s="182"/>
      <c r="I39" s="182"/>
      <c r="J39" s="182"/>
      <c r="K39" s="182"/>
      <c r="L39" s="183"/>
      <c r="M39" s="188" t="str">
        <f>IF($C$10=$AR$4,"",IF($C$10=$AR$10,"",IF($C$10=$AR$11,"",IF($G$10&lt;=$AT$6,IF($G$10=$AT$6,$AT$6,IF($N$10&gt;$AT$6,$AT$6,"")),IF($G$10&gt;$AT$7,"",$G$10)))))</f>
        <v/>
      </c>
      <c r="N39" s="189"/>
      <c r="O39" s="18" t="s">
        <v>24</v>
      </c>
      <c r="P39" s="186" t="str">
        <f>IF($C$10=$AR$4,"",IF($C$10=$AR$10,"",IF($C$10=$AR$11,"",IF($M39="","",IF($G$10&lt;$AS$7,0,$J$10)))))</f>
        <v/>
      </c>
      <c r="Q39" s="186"/>
      <c r="R39" s="125" t="s">
        <v>25</v>
      </c>
      <c r="S39" s="125"/>
      <c r="T39" s="185" t="str">
        <f>IF($C$10=$AR$4,"",IF($C$10=$AR$10,"",IF($C$10=$AR$11,"",IF($M$39="","",IF($N$10&gt;$AT$7,$AT$7,IF($N$10&lt;$AS$7,"",$N$10))))))</f>
        <v/>
      </c>
      <c r="U39" s="185"/>
      <c r="V39" s="18" t="s">
        <v>61</v>
      </c>
      <c r="W39" s="186" t="str">
        <f>IF($T39="","",IF($T39&lt;=$AT$7,IF($T39=$AT$7,0,$Q$10),0))</f>
        <v/>
      </c>
      <c r="X39" s="187"/>
      <c r="Y39" s="175">
        <f t="shared" si="3"/>
        <v>2000</v>
      </c>
      <c r="Z39" s="176"/>
      <c r="AA39" s="176"/>
      <c r="AB39" s="176"/>
      <c r="AC39" s="177"/>
      <c r="AD39" s="178">
        <f>IFERROR(IF($C$10=$AR$4,"",ROUND(Y39*IF($AP$39="",IF($C$10=$AR$10,10*AU10,IF($C$10=$AR$11,10*AU11,"")),10),0)),"")</f>
        <v>0</v>
      </c>
      <c r="AE39" s="179"/>
      <c r="AF39" s="179"/>
      <c r="AG39" s="179"/>
      <c r="AH39" s="179"/>
      <c r="AI39" s="180"/>
      <c r="AM39" s="32" t="str">
        <f t="shared" ref="AM39" si="12">IFERROR(M39+IFERROR(ROUNDUP(P39/60,2),0),"")</f>
        <v/>
      </c>
      <c r="AN39" s="32" t="str">
        <f t="shared" si="10"/>
        <v/>
      </c>
      <c r="AO39" s="2"/>
      <c r="AP39" s="32" t="str">
        <f t="shared" si="11"/>
        <v/>
      </c>
    </row>
    <row r="40" spans="1:42" ht="28" customHeight="1">
      <c r="A40" s="196"/>
      <c r="B40" s="197"/>
      <c r="C40" s="197"/>
      <c r="D40" s="198"/>
      <c r="E40" s="181" t="s">
        <v>55</v>
      </c>
      <c r="F40" s="182"/>
      <c r="G40" s="182"/>
      <c r="H40" s="182"/>
      <c r="I40" s="182"/>
      <c r="J40" s="182"/>
      <c r="K40" s="182"/>
      <c r="L40" s="183"/>
      <c r="M40" s="188" t="str">
        <f>IF($C$10=$AR$4,"",IF($C$10=$AR$11,"",IF($C$10=$AR$10,"",IF($N$10="","",IF($N$10&lt;=$AT$7,IF($N$10=$AT$7,$AT$7,IF($N$10&lt;$AT$7,"",$N$10)),IF($N$10&gt;$AT$7,IF($G$10&gt;$AT$7,IF($G$10&gt;$AT$8,IF($G$10&gt;$AT$9,"",$G$10),IF($G$10=$AT$8,"",$G$10)),$AT$7),""))))))</f>
        <v/>
      </c>
      <c r="N40" s="189"/>
      <c r="O40" s="18" t="s">
        <v>61</v>
      </c>
      <c r="P40" s="186" t="str">
        <f>IF($C$10=$AR$4,"",IF($C$10=$AR$10,"",IF($C$10=$AR$11,"",IF($M40="","",IF($G$10&lt;$AS$8,0,$J$10)))))</f>
        <v/>
      </c>
      <c r="Q40" s="186"/>
      <c r="R40" s="125" t="s">
        <v>25</v>
      </c>
      <c r="S40" s="125"/>
      <c r="T40" s="185" t="str">
        <f>IF($C$10=$AR$4,"",IF($C$10=$AR$11,"",IF($C$10=$AR$10,"",IF($N$10="","",IF($N$10&gt;$AT$8,IF($M$40="","",$AT$8),IF($N$10&lt;$AS$8,"",$N$10))))))</f>
        <v/>
      </c>
      <c r="U40" s="185"/>
      <c r="V40" s="18" t="s">
        <v>61</v>
      </c>
      <c r="W40" s="186" t="str">
        <f>IF($T40="","",IF($T40&lt;=$AT$8,IF($T40=$AT$8,0,$Q$10),0))</f>
        <v/>
      </c>
      <c r="X40" s="187"/>
      <c r="Y40" s="175">
        <f t="shared" si="3"/>
        <v>2500</v>
      </c>
      <c r="Z40" s="176"/>
      <c r="AA40" s="176"/>
      <c r="AB40" s="176"/>
      <c r="AC40" s="177"/>
      <c r="AD40" s="178" t="str">
        <f>IFERROR(IF($C$10=$AR$4,"",ROUND(Y40*AP40,0)),"")</f>
        <v/>
      </c>
      <c r="AE40" s="179"/>
      <c r="AF40" s="179"/>
      <c r="AG40" s="179"/>
      <c r="AH40" s="179"/>
      <c r="AI40" s="180"/>
      <c r="AM40" s="32" t="str">
        <f>IFERROR(M40+IFERROR(ROUNDUP(P40/60,2),0),"")</f>
        <v/>
      </c>
      <c r="AN40" s="32" t="str">
        <f>IFERROR(T40+IFERROR(ROUNDUP(W40/60,2),0),"")</f>
        <v/>
      </c>
      <c r="AO40" s="2"/>
      <c r="AP40" s="32" t="str">
        <f t="shared" si="11"/>
        <v/>
      </c>
    </row>
    <row r="41" spans="1:42" ht="28" customHeight="1">
      <c r="A41" s="199"/>
      <c r="B41" s="200"/>
      <c r="C41" s="200"/>
      <c r="D41" s="201"/>
      <c r="E41" s="181" t="s">
        <v>56</v>
      </c>
      <c r="F41" s="182"/>
      <c r="G41" s="182"/>
      <c r="H41" s="182"/>
      <c r="I41" s="182"/>
      <c r="J41" s="182"/>
      <c r="K41" s="182"/>
      <c r="L41" s="183"/>
      <c r="M41" s="184" t="str">
        <f>IF($C$10=$AR$4,"",IF($C$10=$AR$11,"",IF($C$10=$AR$10,"",IF($N$10&lt;$AT$8,"",IF($N$10="","",$AT$8)))))</f>
        <v/>
      </c>
      <c r="N41" s="185"/>
      <c r="O41" s="1" t="s">
        <v>61</v>
      </c>
      <c r="P41" s="186" t="str">
        <f>IF($C$10=$AR$4,"",IF($C$10=$AR$10,"",IF($C$10=$AR$11,"",IF($M41="","",IF($G$10&lt;$AS$9,0,$J$10)))))</f>
        <v/>
      </c>
      <c r="Q41" s="186"/>
      <c r="R41" s="125" t="s">
        <v>25</v>
      </c>
      <c r="S41" s="125"/>
      <c r="T41" s="185" t="str">
        <f>IF($C$10=$AR$4,"",IF($C$10=$AR$11,"",IF($C$10=$AR$10,"",IF($N$10="","",IF($N$10&gt;$AT$9,$AT$9,IF($N$10&lt;$AS$9,"",$N$10))))))</f>
        <v/>
      </c>
      <c r="U41" s="185"/>
      <c r="V41" s="18" t="s">
        <v>61</v>
      </c>
      <c r="W41" s="186" t="str">
        <f>IF($T41="","",IF($T41&lt;=$AT$9,IF($T41=$AT$9,0,$Q$10),0))</f>
        <v/>
      </c>
      <c r="X41" s="187"/>
      <c r="Y41" s="175">
        <f t="shared" si="3"/>
        <v>3000</v>
      </c>
      <c r="Z41" s="176"/>
      <c r="AA41" s="176"/>
      <c r="AB41" s="176"/>
      <c r="AC41" s="177"/>
      <c r="AD41" s="178" t="str">
        <f>IFERROR(IF($C$10=$AR$4,"",ROUND(Y41*AP41,0)),"")</f>
        <v/>
      </c>
      <c r="AE41" s="179"/>
      <c r="AF41" s="179"/>
      <c r="AG41" s="179"/>
      <c r="AH41" s="179"/>
      <c r="AI41" s="180"/>
      <c r="AM41" s="32" t="str">
        <f>IFERROR(M41+IFERROR(ROUNDUP(P41/60,2),0),"")</f>
        <v/>
      </c>
      <c r="AN41" s="32" t="str">
        <f>IFERROR(T41+IFERROR(ROUNDUP(W41/60,2),0),"")</f>
        <v/>
      </c>
      <c r="AO41" s="2"/>
      <c r="AP41" s="32" t="str">
        <f t="shared" si="11"/>
        <v/>
      </c>
    </row>
    <row r="42" spans="1:42" ht="28" customHeight="1">
      <c r="A42" s="193" t="str">
        <f>IF(①請求書!A25&gt;0,'②請求書明細（自動入力）※①と一緒に送付してください'!A11,"")</f>
        <v/>
      </c>
      <c r="B42" s="194"/>
      <c r="C42" s="194"/>
      <c r="D42" s="195"/>
      <c r="E42" s="181" t="s">
        <v>47</v>
      </c>
      <c r="F42" s="182"/>
      <c r="G42" s="182"/>
      <c r="H42" s="182"/>
      <c r="I42" s="182"/>
      <c r="J42" s="182"/>
      <c r="K42" s="182"/>
      <c r="L42" s="183"/>
      <c r="M42" s="190" t="str">
        <f>IF(A42=$A$11,IF($C$11=$AR$4,"〇","×"),"×")</f>
        <v>×</v>
      </c>
      <c r="N42" s="191"/>
      <c r="O42" s="191"/>
      <c r="P42" s="191"/>
      <c r="Q42" s="191"/>
      <c r="R42" s="191"/>
      <c r="S42" s="191"/>
      <c r="T42" s="191"/>
      <c r="U42" s="191"/>
      <c r="V42" s="191"/>
      <c r="W42" s="191"/>
      <c r="X42" s="202"/>
      <c r="Y42" s="175">
        <f t="shared" si="3"/>
        <v>10000</v>
      </c>
      <c r="Z42" s="176"/>
      <c r="AA42" s="176"/>
      <c r="AB42" s="176"/>
      <c r="AC42" s="177"/>
      <c r="AD42" s="178" t="str">
        <f>IFERROR(IF(M42="〇",Y42,""),"")</f>
        <v/>
      </c>
      <c r="AE42" s="179"/>
      <c r="AF42" s="179"/>
      <c r="AG42" s="179"/>
      <c r="AH42" s="179"/>
      <c r="AI42" s="180"/>
      <c r="AM42" s="2"/>
      <c r="AN42" s="2"/>
      <c r="AO42" s="2"/>
      <c r="AP42" s="2"/>
    </row>
    <row r="43" spans="1:42" ht="28" customHeight="1">
      <c r="A43" s="196"/>
      <c r="B43" s="197"/>
      <c r="C43" s="197"/>
      <c r="D43" s="198"/>
      <c r="E43" s="181" t="s">
        <v>50</v>
      </c>
      <c r="F43" s="182"/>
      <c r="G43" s="182"/>
      <c r="H43" s="182"/>
      <c r="I43" s="182"/>
      <c r="J43" s="182"/>
      <c r="K43" s="182"/>
      <c r="L43" s="183"/>
      <c r="M43" s="190" t="str">
        <f>IF($C$11=$AR$4,"",IF($C$11=$AR$10,"",IF($C$11=$AR$11,"",IF($G$11&lt;=$AT$5,IF($G$11&gt;=0,IF($G$11&lt;$AT$5,$G$11,""),""),""))))</f>
        <v/>
      </c>
      <c r="N43" s="191"/>
      <c r="O43" s="18" t="s">
        <v>24</v>
      </c>
      <c r="P43" s="186" t="str">
        <f>IF($C$11=$AR$4,"",IF($C$11=$AR$10,"",IF($C$11=$AR$11,"",IF($M43="","",$J$11))))</f>
        <v/>
      </c>
      <c r="Q43" s="186"/>
      <c r="R43" s="192" t="s">
        <v>25</v>
      </c>
      <c r="S43" s="192"/>
      <c r="T43" s="191" t="str">
        <f>IF($C$11=$AR$4,"",IF($C$11=$AR$10,"",IF($C$11=$AR$11,"",IF($M43="","",IF($N$11&gt;$AT$5,$AT$5,$N$11)))))</f>
        <v/>
      </c>
      <c r="U43" s="191"/>
      <c r="V43" s="18" t="s">
        <v>24</v>
      </c>
      <c r="W43" s="186" t="str">
        <f>IF($C$11=$AR$4,"",IF($C$11=$AR$10,"",IF($C$11=$AR$11,"",IF($M43="","",IF($N$11&gt;$AT$5,0,$Q$11)))))</f>
        <v/>
      </c>
      <c r="X43" s="187"/>
      <c r="Y43" s="175">
        <f t="shared" si="3"/>
        <v>3000</v>
      </c>
      <c r="Z43" s="176"/>
      <c r="AA43" s="176"/>
      <c r="AB43" s="176"/>
      <c r="AC43" s="177"/>
      <c r="AD43" s="178" t="str">
        <f>IFERROR(IF($C$11=$AR$4,"",ROUND(Y43*AP43,0)),"")</f>
        <v/>
      </c>
      <c r="AE43" s="179"/>
      <c r="AF43" s="179"/>
      <c r="AG43" s="179"/>
      <c r="AH43" s="179"/>
      <c r="AI43" s="180"/>
      <c r="AM43" s="32" t="str">
        <f t="shared" ref="AM43:AM45" si="13">IFERROR(M43+IFERROR(ROUNDUP(P43/60,2),0),"")</f>
        <v/>
      </c>
      <c r="AN43" s="32" t="str">
        <f t="shared" ref="AN43:AN45" si="14">IFERROR(T43+IFERROR(ROUNDUP(W43/60,2),0),"")</f>
        <v/>
      </c>
      <c r="AO43" s="2"/>
      <c r="AP43" s="32" t="str">
        <f>IFERROR(AN43-AM43,"")</f>
        <v/>
      </c>
    </row>
    <row r="44" spans="1:42" ht="28" customHeight="1">
      <c r="A44" s="196"/>
      <c r="B44" s="197"/>
      <c r="C44" s="197"/>
      <c r="D44" s="198"/>
      <c r="E44" s="181" t="s">
        <v>53</v>
      </c>
      <c r="F44" s="182"/>
      <c r="G44" s="182"/>
      <c r="H44" s="182"/>
      <c r="I44" s="182"/>
      <c r="J44" s="182"/>
      <c r="K44" s="182"/>
      <c r="L44" s="183"/>
      <c r="M44" s="188" t="str">
        <f>IF($C$11=$AR$4,"",IF($C$11=$AR$10,"",IF($C$11=$AR$11,"",IF($N$11&gt;$AT$5,IF($N$11&gt;$AT$6,IF($G$11&gt;$AT$5,IF($G$11&gt;=$AT$6,"",$G$11),$AT$5),IF($G$11="","",$G$11)),IF($N$11&lt;$AT$6,"",$AT$5)))))</f>
        <v/>
      </c>
      <c r="N44" s="189"/>
      <c r="O44" s="18" t="s">
        <v>24</v>
      </c>
      <c r="P44" s="186" t="str">
        <f>IF($C$11=$AR$4,"",IF($C$11=$AR$10,"",IF($C$11=$AR$11,"",IF($M44="","",IF($G$11&lt;$AS$6,0,$J$11)))))</f>
        <v/>
      </c>
      <c r="Q44" s="186"/>
      <c r="R44" s="125" t="s">
        <v>25</v>
      </c>
      <c r="S44" s="125"/>
      <c r="T44" s="191" t="str">
        <f>IF($C$11=$AR$4,"",IF($C$11=$AR$10,"",IF($C$11=$AR$11,"",IF($M44="","",IF($N$11&gt;$AT$6,$AT$6,$N$11)))))</f>
        <v/>
      </c>
      <c r="U44" s="191"/>
      <c r="V44" s="18" t="s">
        <v>61</v>
      </c>
      <c r="W44" s="186" t="str">
        <f>IF($C$11=$AR$4,"",IF($C$11=$AR$10,"",IF($C$11=$AR$11,"",IF($M44="","",IF($N$11&gt;$AT$6,0,$Q$11)))))</f>
        <v/>
      </c>
      <c r="X44" s="187"/>
      <c r="Y44" s="175">
        <f t="shared" si="3"/>
        <v>2500</v>
      </c>
      <c r="Z44" s="176"/>
      <c r="AA44" s="176"/>
      <c r="AB44" s="176"/>
      <c r="AC44" s="177"/>
      <c r="AD44" s="178" t="str">
        <f>IFERROR(IF($C$11=$AR$4,"",ROUND(Y44*AP44,0)),"")</f>
        <v/>
      </c>
      <c r="AE44" s="179"/>
      <c r="AF44" s="179"/>
      <c r="AG44" s="179"/>
      <c r="AH44" s="179"/>
      <c r="AI44" s="180"/>
      <c r="AM44" s="32" t="str">
        <f t="shared" si="13"/>
        <v/>
      </c>
      <c r="AN44" s="32" t="str">
        <f t="shared" si="14"/>
        <v/>
      </c>
      <c r="AO44" s="2"/>
      <c r="AP44" s="32" t="str">
        <f t="shared" ref="AP44:AP47" si="15">IFERROR(AN44-AM44,"")</f>
        <v/>
      </c>
    </row>
    <row r="45" spans="1:42" ht="28" customHeight="1">
      <c r="A45" s="196"/>
      <c r="B45" s="197"/>
      <c r="C45" s="197"/>
      <c r="D45" s="198"/>
      <c r="E45" s="181" t="s">
        <v>54</v>
      </c>
      <c r="F45" s="182"/>
      <c r="G45" s="182"/>
      <c r="H45" s="182"/>
      <c r="I45" s="182"/>
      <c r="J45" s="182"/>
      <c r="K45" s="182"/>
      <c r="L45" s="183"/>
      <c r="M45" s="188" t="str">
        <f>IF($C$11=$AR$4,"",IF($C$11=$AR$10,"",IF($C$11=$AR$11,"",IF($G$11&lt;=$AT$6,IF($G$11=$AT$6,$AT$6,IF($N$11&gt;$AT$6,$AT$6,"")),IF($G$11&gt;$AT$7,"",$G$11)))))</f>
        <v/>
      </c>
      <c r="N45" s="189"/>
      <c r="O45" s="18" t="s">
        <v>24</v>
      </c>
      <c r="P45" s="186" t="str">
        <f>IF($C$11=$AR$4,"",IF($C$11=$AR$10,"",IF($C$11=$AR$11,"",IF($M45="","",IF($G$11&lt;$AS$7,0,$J$11)))))</f>
        <v/>
      </c>
      <c r="Q45" s="186"/>
      <c r="R45" s="125" t="s">
        <v>25</v>
      </c>
      <c r="S45" s="125"/>
      <c r="T45" s="185" t="str">
        <f>IF($C$11=$AR$4,"",IF($C$11=$AR$10,"",IF($C$11=$AR$11,"",IF($M$45="","",IF($N$11&gt;$AT$7,$AT$7,IF($N$11&lt;$AS$7,"",$N$11))))))</f>
        <v/>
      </c>
      <c r="U45" s="185"/>
      <c r="V45" s="18" t="s">
        <v>61</v>
      </c>
      <c r="W45" s="186" t="str">
        <f>IF($T45="","",IF($T45&lt;=$AT$7,IF($T45=$AT$7,0,$Q$11),0))</f>
        <v/>
      </c>
      <c r="X45" s="187"/>
      <c r="Y45" s="175">
        <f t="shared" si="3"/>
        <v>2000</v>
      </c>
      <c r="Z45" s="176"/>
      <c r="AA45" s="176"/>
      <c r="AB45" s="176"/>
      <c r="AC45" s="177"/>
      <c r="AD45" s="178">
        <f>IFERROR(IF($C$11=$AR$4,"",ROUND(Y45*IF($AP$45="",IF($C$11=$AR$10,10*AU10,IF($C$11=$AR$11,10*AU11,"")),10),0)),"")</f>
        <v>0</v>
      </c>
      <c r="AE45" s="179"/>
      <c r="AF45" s="179"/>
      <c r="AG45" s="179"/>
      <c r="AH45" s="179"/>
      <c r="AI45" s="180"/>
      <c r="AM45" s="32" t="str">
        <f t="shared" si="13"/>
        <v/>
      </c>
      <c r="AN45" s="32" t="str">
        <f t="shared" si="14"/>
        <v/>
      </c>
      <c r="AO45" s="2"/>
      <c r="AP45" s="32" t="str">
        <f t="shared" si="15"/>
        <v/>
      </c>
    </row>
    <row r="46" spans="1:42" ht="28" customHeight="1">
      <c r="A46" s="196"/>
      <c r="B46" s="197"/>
      <c r="C46" s="197"/>
      <c r="D46" s="198"/>
      <c r="E46" s="181" t="s">
        <v>55</v>
      </c>
      <c r="F46" s="182"/>
      <c r="G46" s="182"/>
      <c r="H46" s="182"/>
      <c r="I46" s="182"/>
      <c r="J46" s="182"/>
      <c r="K46" s="182"/>
      <c r="L46" s="183"/>
      <c r="M46" s="188" t="str">
        <f>IF($C$11=$AR$4,"",IF($C$11=$AR$11,"",IF($C$11=$AR$10,"",IF($N$11="","",IF($N$11&lt;=$AT$7,IF($N$11=$AT$7,$AT$7,IF($N$11&lt;$AT$7,"",$N$11)),IF($N$11&gt;$AT$7,IF($G$11&gt;$AT$7,IF($G$11&gt;$AT$8,IF($G$11&gt;$AT$9,"",$G$11),IF($G$11=$AT$8,"",$G$11)),$AT$7),""))))))</f>
        <v/>
      </c>
      <c r="N46" s="189"/>
      <c r="O46" s="18" t="s">
        <v>61</v>
      </c>
      <c r="P46" s="186" t="str">
        <f>IF($C$11=$AR$4,"",IF($C$11=$AR$10,"",IF($C$11=$AR$11,"",IF($M46="","",IF($G$11&lt;$AS$8,0,$J$11)))))</f>
        <v/>
      </c>
      <c r="Q46" s="186"/>
      <c r="R46" s="125" t="s">
        <v>25</v>
      </c>
      <c r="S46" s="125"/>
      <c r="T46" s="185" t="str">
        <f>IF($C$11=$AR$4,"",IF($C$11=$AR$11,"",IF($C$11=$AR$10,"",IF($N$11="","",IF($N$11&gt;$AT$8,IF($M$46="","",$AT$8),IF($N$11&lt;$AS$8,"",$N$11))))))</f>
        <v/>
      </c>
      <c r="U46" s="185"/>
      <c r="V46" s="18" t="s">
        <v>61</v>
      </c>
      <c r="W46" s="186" t="str">
        <f>IF($T46="","",IF($T46&lt;=$AT$8,IF($T46=$AT$8,0,$Q$11),0))</f>
        <v/>
      </c>
      <c r="X46" s="187"/>
      <c r="Y46" s="175">
        <f t="shared" si="3"/>
        <v>2500</v>
      </c>
      <c r="Z46" s="176"/>
      <c r="AA46" s="176"/>
      <c r="AB46" s="176"/>
      <c r="AC46" s="177"/>
      <c r="AD46" s="178" t="str">
        <f>IFERROR(IF($C$11=$AR$4,"",ROUND(Y46*AP46,0)),"")</f>
        <v/>
      </c>
      <c r="AE46" s="179"/>
      <c r="AF46" s="179"/>
      <c r="AG46" s="179"/>
      <c r="AH46" s="179"/>
      <c r="AI46" s="180"/>
      <c r="AM46" s="32" t="str">
        <f>IFERROR(M46+IFERROR(ROUNDUP(P46/60,2),0),"")</f>
        <v/>
      </c>
      <c r="AN46" s="32" t="str">
        <f>IFERROR(T46+IFERROR(ROUNDUP(W46/60,2),0),"")</f>
        <v/>
      </c>
      <c r="AO46" s="2"/>
      <c r="AP46" s="32" t="str">
        <f t="shared" si="15"/>
        <v/>
      </c>
    </row>
    <row r="47" spans="1:42" ht="28" customHeight="1">
      <c r="A47" s="199"/>
      <c r="B47" s="200"/>
      <c r="C47" s="200"/>
      <c r="D47" s="201"/>
      <c r="E47" s="181" t="s">
        <v>56</v>
      </c>
      <c r="F47" s="182"/>
      <c r="G47" s="182"/>
      <c r="H47" s="182"/>
      <c r="I47" s="182"/>
      <c r="J47" s="182"/>
      <c r="K47" s="182"/>
      <c r="L47" s="183"/>
      <c r="M47" s="184" t="str">
        <f>IF($C$11=$AR$4,"",IF($C$11=$AR$11,"",IF($C$11=$AR$10,"",IF($N$11&lt;$AT$8,"",IF($N$11="","",$AT$8)))))</f>
        <v/>
      </c>
      <c r="N47" s="185"/>
      <c r="O47" s="18" t="s">
        <v>61</v>
      </c>
      <c r="P47" s="186" t="str">
        <f>IF($C$11=$AR$4,"",IF($C$11=$AR$10,"",IF($C$11=$AR$11,"",IF($M47="","",IF($G$11&lt;$AS$9,0,$J$11)))))</f>
        <v/>
      </c>
      <c r="Q47" s="186"/>
      <c r="R47" s="125" t="s">
        <v>25</v>
      </c>
      <c r="S47" s="125"/>
      <c r="T47" s="185" t="str">
        <f>IF($C$11=$AR$4,"",IF($C$11=$AR$11,"",IF($C$11=$AR$10,"",IF($N$11="","",IF($N$11&gt;$AT$9,$AT$9,IF($N$11&lt;$AS$9,"",$N$11))))))</f>
        <v/>
      </c>
      <c r="U47" s="185"/>
      <c r="V47" s="18" t="s">
        <v>61</v>
      </c>
      <c r="W47" s="186" t="str">
        <f>IF($T47="","",IF($T47&lt;=$AT$9,IF($T47=$AT$9,0,$Q$11),0))</f>
        <v/>
      </c>
      <c r="X47" s="187"/>
      <c r="Y47" s="175">
        <f t="shared" si="3"/>
        <v>3000</v>
      </c>
      <c r="Z47" s="176"/>
      <c r="AA47" s="176"/>
      <c r="AB47" s="176"/>
      <c r="AC47" s="177"/>
      <c r="AD47" s="178" t="str">
        <f>IFERROR(IF($C$11=$AR$4,"",ROUND(Y47*AP47,0)),"")</f>
        <v/>
      </c>
      <c r="AE47" s="179"/>
      <c r="AF47" s="179"/>
      <c r="AG47" s="179"/>
      <c r="AH47" s="179"/>
      <c r="AI47" s="180"/>
      <c r="AM47" s="32" t="str">
        <f>IFERROR(M47+IFERROR(ROUNDUP(P47/60,2),0),"")</f>
        <v/>
      </c>
      <c r="AN47" s="32" t="str">
        <f>IFERROR(T47+IFERROR(ROUNDUP(W47/60,2),0),"")</f>
        <v/>
      </c>
      <c r="AO47" s="2"/>
      <c r="AP47" s="32" t="str">
        <f t="shared" si="15"/>
        <v/>
      </c>
    </row>
  </sheetData>
  <sheetProtection algorithmName="SHA-512" hashValue="z+tDvhtv4t7MxwJd564ZYWXge1FSAQUk7jn7q2cgumTC+Kd9Oc9AjmmusCGoj+WHVVlN/CEEJAyvETi3puJxrA==" saltValue="1XAw8t4M+4VVXZWTs6FQ0A==" spinCount="100000" sheet="1" formatCells="0" formatColumns="0" formatRows="0"/>
  <mergeCells count="289">
    <mergeCell ref="AS11:AT11"/>
    <mergeCell ref="E47:L47"/>
    <mergeCell ref="M47:N47"/>
    <mergeCell ref="P47:Q47"/>
    <mergeCell ref="R47:S47"/>
    <mergeCell ref="T47:U47"/>
    <mergeCell ref="W47:X47"/>
    <mergeCell ref="Y47:AC47"/>
    <mergeCell ref="AD47:AI47"/>
    <mergeCell ref="T43:U43"/>
    <mergeCell ref="W43:X43"/>
    <mergeCell ref="Y43:AC43"/>
    <mergeCell ref="AD43:AI43"/>
    <mergeCell ref="E44:L44"/>
    <mergeCell ref="M44:N44"/>
    <mergeCell ref="P44:Q44"/>
    <mergeCell ref="R44:S44"/>
    <mergeCell ref="T44:U44"/>
    <mergeCell ref="W44:X44"/>
    <mergeCell ref="Y44:AC44"/>
    <mergeCell ref="AD44:AI44"/>
    <mergeCell ref="E45:L45"/>
    <mergeCell ref="M45:N45"/>
    <mergeCell ref="P45:Q45"/>
    <mergeCell ref="A11:B11"/>
    <mergeCell ref="C11:F11"/>
    <mergeCell ref="G11:H11"/>
    <mergeCell ref="J11:K11"/>
    <mergeCell ref="L11:M11"/>
    <mergeCell ref="N11:O11"/>
    <mergeCell ref="Q11:R11"/>
    <mergeCell ref="A12:B12"/>
    <mergeCell ref="C12:F12"/>
    <mergeCell ref="G12:R12"/>
    <mergeCell ref="A14:B14"/>
    <mergeCell ref="C14:F14"/>
    <mergeCell ref="R45:S45"/>
    <mergeCell ref="T45:U45"/>
    <mergeCell ref="W45:X45"/>
    <mergeCell ref="Y45:AC45"/>
    <mergeCell ref="AD45:AI45"/>
    <mergeCell ref="E46:L46"/>
    <mergeCell ref="M46:N46"/>
    <mergeCell ref="P46:Q46"/>
    <mergeCell ref="R46:S46"/>
    <mergeCell ref="T46:U46"/>
    <mergeCell ref="W46:X46"/>
    <mergeCell ref="Y46:AC46"/>
    <mergeCell ref="AD46:AI46"/>
    <mergeCell ref="A42:D47"/>
    <mergeCell ref="E42:L42"/>
    <mergeCell ref="M42:X42"/>
    <mergeCell ref="Y42:AC42"/>
    <mergeCell ref="AD42:AI42"/>
    <mergeCell ref="E43:L43"/>
    <mergeCell ref="M43:N43"/>
    <mergeCell ref="P43:Q43"/>
    <mergeCell ref="R43:S43"/>
    <mergeCell ref="AS4:AT4"/>
    <mergeCell ref="AO5:AP5"/>
    <mergeCell ref="A6:B6"/>
    <mergeCell ref="C6:F6"/>
    <mergeCell ref="G6:R6"/>
    <mergeCell ref="AO6:AP6"/>
    <mergeCell ref="Y1:AB1"/>
    <mergeCell ref="AC1:AI1"/>
    <mergeCell ref="Y2:AB2"/>
    <mergeCell ref="AC2:AI2"/>
    <mergeCell ref="AO3:AP3"/>
    <mergeCell ref="A4:AI4"/>
    <mergeCell ref="AO4:AP4"/>
    <mergeCell ref="Q7:R7"/>
    <mergeCell ref="A8:B8"/>
    <mergeCell ref="C8:F8"/>
    <mergeCell ref="G8:H8"/>
    <mergeCell ref="J8:K8"/>
    <mergeCell ref="L8:M8"/>
    <mergeCell ref="N8:O8"/>
    <mergeCell ref="Q8:R8"/>
    <mergeCell ref="A7:B7"/>
    <mergeCell ref="C7:F7"/>
    <mergeCell ref="G7:H7"/>
    <mergeCell ref="J7:K7"/>
    <mergeCell ref="L7:M7"/>
    <mergeCell ref="N7:O7"/>
    <mergeCell ref="Q9:R9"/>
    <mergeCell ref="A10:B10"/>
    <mergeCell ref="C10:F10"/>
    <mergeCell ref="G10:H10"/>
    <mergeCell ref="J10:K10"/>
    <mergeCell ref="L10:M10"/>
    <mergeCell ref="N10:O10"/>
    <mergeCell ref="Q10:R10"/>
    <mergeCell ref="A9:B9"/>
    <mergeCell ref="C9:F9"/>
    <mergeCell ref="G9:H9"/>
    <mergeCell ref="J9:K9"/>
    <mergeCell ref="L9:M9"/>
    <mergeCell ref="N9:O9"/>
    <mergeCell ref="A16:D17"/>
    <mergeCell ref="E16:L17"/>
    <mergeCell ref="M16:X17"/>
    <mergeCell ref="Y16:AC17"/>
    <mergeCell ref="AD16:AI17"/>
    <mergeCell ref="A18:D23"/>
    <mergeCell ref="E18:L18"/>
    <mergeCell ref="M18:X18"/>
    <mergeCell ref="Y18:AC18"/>
    <mergeCell ref="AD18:AI18"/>
    <mergeCell ref="Y19:AC19"/>
    <mergeCell ref="AD19:AI19"/>
    <mergeCell ref="E20:L20"/>
    <mergeCell ref="M20:N20"/>
    <mergeCell ref="P20:Q20"/>
    <mergeCell ref="R20:S20"/>
    <mergeCell ref="T20:U20"/>
    <mergeCell ref="W20:X20"/>
    <mergeCell ref="Y20:AC20"/>
    <mergeCell ref="AD20:AI20"/>
    <mergeCell ref="E19:L19"/>
    <mergeCell ref="M19:N19"/>
    <mergeCell ref="P19:Q19"/>
    <mergeCell ref="R19:S19"/>
    <mergeCell ref="T19:U19"/>
    <mergeCell ref="W19:X19"/>
    <mergeCell ref="Y21:AC21"/>
    <mergeCell ref="AD21:AI21"/>
    <mergeCell ref="E22:L22"/>
    <mergeCell ref="M22:N22"/>
    <mergeCell ref="P22:Q22"/>
    <mergeCell ref="R22:S22"/>
    <mergeCell ref="T22:U22"/>
    <mergeCell ref="W22:X22"/>
    <mergeCell ref="Y22:AC22"/>
    <mergeCell ref="AD22:AI22"/>
    <mergeCell ref="E21:L21"/>
    <mergeCell ref="M21:N21"/>
    <mergeCell ref="P21:Q21"/>
    <mergeCell ref="R21:S21"/>
    <mergeCell ref="T21:U21"/>
    <mergeCell ref="W21:X21"/>
    <mergeCell ref="Y23:AC23"/>
    <mergeCell ref="AD23:AI23"/>
    <mergeCell ref="A24:D29"/>
    <mergeCell ref="E24:L24"/>
    <mergeCell ref="M24:X24"/>
    <mergeCell ref="Y24:AC24"/>
    <mergeCell ref="AD24:AI24"/>
    <mergeCell ref="E25:L25"/>
    <mergeCell ref="M25:N25"/>
    <mergeCell ref="P25:Q25"/>
    <mergeCell ref="E23:L23"/>
    <mergeCell ref="M23:N23"/>
    <mergeCell ref="P23:Q23"/>
    <mergeCell ref="R23:S23"/>
    <mergeCell ref="T23:U23"/>
    <mergeCell ref="W23:X23"/>
    <mergeCell ref="R25:S25"/>
    <mergeCell ref="T25:U25"/>
    <mergeCell ref="W25:X25"/>
    <mergeCell ref="Y25:AC25"/>
    <mergeCell ref="AD25:AI25"/>
    <mergeCell ref="E26:L26"/>
    <mergeCell ref="M26:N26"/>
    <mergeCell ref="P26:Q26"/>
    <mergeCell ref="R26:S26"/>
    <mergeCell ref="T26:U26"/>
    <mergeCell ref="W26:X26"/>
    <mergeCell ref="Y26:AC26"/>
    <mergeCell ref="AD26:AI26"/>
    <mergeCell ref="E27:L27"/>
    <mergeCell ref="M27:N27"/>
    <mergeCell ref="P27:Q27"/>
    <mergeCell ref="R27:S27"/>
    <mergeCell ref="T27:U27"/>
    <mergeCell ref="W27:X27"/>
    <mergeCell ref="Y27:AC27"/>
    <mergeCell ref="AD27:AI27"/>
    <mergeCell ref="E28:L28"/>
    <mergeCell ref="M28:N28"/>
    <mergeCell ref="P28:Q28"/>
    <mergeCell ref="R28:S28"/>
    <mergeCell ref="T28:U28"/>
    <mergeCell ref="W28:X28"/>
    <mergeCell ref="Y28:AC28"/>
    <mergeCell ref="AD28:AI28"/>
    <mergeCell ref="Y29:AC29"/>
    <mergeCell ref="AD29:AI29"/>
    <mergeCell ref="AD30:AI30"/>
    <mergeCell ref="E31:L31"/>
    <mergeCell ref="M31:N31"/>
    <mergeCell ref="P31:Q31"/>
    <mergeCell ref="E29:L29"/>
    <mergeCell ref="M29:N29"/>
    <mergeCell ref="P29:Q29"/>
    <mergeCell ref="R29:S29"/>
    <mergeCell ref="T29:U29"/>
    <mergeCell ref="W29:X29"/>
    <mergeCell ref="R31:S31"/>
    <mergeCell ref="T31:U31"/>
    <mergeCell ref="W31:X31"/>
    <mergeCell ref="Y31:AC31"/>
    <mergeCell ref="AD31:AI31"/>
    <mergeCell ref="AD32:AI32"/>
    <mergeCell ref="E33:L33"/>
    <mergeCell ref="M33:N33"/>
    <mergeCell ref="P33:Q33"/>
    <mergeCell ref="R33:S33"/>
    <mergeCell ref="T33:U33"/>
    <mergeCell ref="W33:X33"/>
    <mergeCell ref="Y33:AC33"/>
    <mergeCell ref="AD33:AI33"/>
    <mergeCell ref="E32:L32"/>
    <mergeCell ref="M32:N32"/>
    <mergeCell ref="P32:Q32"/>
    <mergeCell ref="R32:S32"/>
    <mergeCell ref="T32:U32"/>
    <mergeCell ref="AD34:AI34"/>
    <mergeCell ref="Y35:AC35"/>
    <mergeCell ref="AD35:AI35"/>
    <mergeCell ref="E35:L35"/>
    <mergeCell ref="M35:N35"/>
    <mergeCell ref="P35:Q35"/>
    <mergeCell ref="R35:S35"/>
    <mergeCell ref="T35:U35"/>
    <mergeCell ref="W35:X35"/>
    <mergeCell ref="A36:D41"/>
    <mergeCell ref="E36:L36"/>
    <mergeCell ref="M36:X36"/>
    <mergeCell ref="Y36:AC36"/>
    <mergeCell ref="E34:L34"/>
    <mergeCell ref="M34:N34"/>
    <mergeCell ref="P34:Q34"/>
    <mergeCell ref="R34:S34"/>
    <mergeCell ref="T34:U34"/>
    <mergeCell ref="W34:X34"/>
    <mergeCell ref="Y34:AC34"/>
    <mergeCell ref="A30:D35"/>
    <mergeCell ref="E30:L30"/>
    <mergeCell ref="M30:X30"/>
    <mergeCell ref="Y30:AC30"/>
    <mergeCell ref="W32:X32"/>
    <mergeCell ref="Y32:AC32"/>
    <mergeCell ref="AD38:AI38"/>
    <mergeCell ref="E39:L39"/>
    <mergeCell ref="M39:N39"/>
    <mergeCell ref="P39:Q39"/>
    <mergeCell ref="AD36:AI36"/>
    <mergeCell ref="E37:L37"/>
    <mergeCell ref="M37:N37"/>
    <mergeCell ref="P37:Q37"/>
    <mergeCell ref="Y37:AC37"/>
    <mergeCell ref="AD37:AI37"/>
    <mergeCell ref="E38:L38"/>
    <mergeCell ref="M38:N38"/>
    <mergeCell ref="P38:Q38"/>
    <mergeCell ref="R38:S38"/>
    <mergeCell ref="T38:U38"/>
    <mergeCell ref="R37:S37"/>
    <mergeCell ref="T37:U37"/>
    <mergeCell ref="W37:X37"/>
    <mergeCell ref="R39:S39"/>
    <mergeCell ref="T39:U39"/>
    <mergeCell ref="W39:X39"/>
    <mergeCell ref="Y39:AC39"/>
    <mergeCell ref="G14:R14"/>
    <mergeCell ref="A13:B13"/>
    <mergeCell ref="C13:F13"/>
    <mergeCell ref="G13:R13"/>
    <mergeCell ref="AS10:AT10"/>
    <mergeCell ref="Y41:AC41"/>
    <mergeCell ref="AD41:AI41"/>
    <mergeCell ref="E41:L41"/>
    <mergeCell ref="M41:N41"/>
    <mergeCell ref="P41:Q41"/>
    <mergeCell ref="R41:S41"/>
    <mergeCell ref="T41:U41"/>
    <mergeCell ref="W41:X41"/>
    <mergeCell ref="AD39:AI39"/>
    <mergeCell ref="E40:L40"/>
    <mergeCell ref="M40:N40"/>
    <mergeCell ref="P40:Q40"/>
    <mergeCell ref="R40:S40"/>
    <mergeCell ref="T40:U40"/>
    <mergeCell ref="W40:X40"/>
    <mergeCell ref="Y40:AC40"/>
    <mergeCell ref="AD40:AI40"/>
    <mergeCell ref="W38:X38"/>
    <mergeCell ref="Y38:AC38"/>
  </mergeCells>
  <phoneticPr fontId="1"/>
  <printOptions horizontalCentered="1" verticalCentered="1"/>
  <pageMargins left="0.25" right="0.25" top="0.25" bottom="0.25" header="0" footer="0"/>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31FB-37A1-413F-93A2-668C40E34D2A}">
  <sheetPr>
    <pageSetUpPr fitToPage="1"/>
  </sheetPr>
  <dimension ref="A1:T45"/>
  <sheetViews>
    <sheetView showGridLines="0" view="pageBreakPreview" zoomScaleNormal="75" zoomScaleSheetLayoutView="100" workbookViewId="0">
      <selection activeCell="G12" sqref="G12"/>
    </sheetView>
  </sheetViews>
  <sheetFormatPr baseColWidth="10" defaultColWidth="11.5703125" defaultRowHeight="20"/>
  <cols>
    <col min="1" max="1" width="10.7109375" customWidth="1"/>
    <col min="3" max="3" width="5.5703125" customWidth="1"/>
    <col min="4" max="5" width="21.42578125" customWidth="1"/>
    <col min="6" max="6" width="11.7109375" customWidth="1"/>
    <col min="7" max="7" width="10.7109375" customWidth="1"/>
    <col min="10" max="10" width="5.7109375" customWidth="1"/>
    <col min="11" max="11" width="21.7109375" customWidth="1"/>
    <col min="12" max="12" width="21.28515625" customWidth="1"/>
    <col min="13" max="13" width="13" customWidth="1"/>
    <col min="17" max="17" width="5.42578125" customWidth="1"/>
    <col min="18" max="19" width="21.5703125" customWidth="1"/>
    <col min="20" max="20" width="11.42578125" customWidth="1"/>
  </cols>
  <sheetData>
    <row r="1" spans="1:20" ht="51" customHeight="1">
      <c r="A1" s="231" t="s">
        <v>131</v>
      </c>
      <c r="B1" s="231"/>
      <c r="C1" s="231"/>
      <c r="D1" s="231"/>
      <c r="E1" s="231"/>
      <c r="F1" s="231"/>
      <c r="G1" s="231"/>
      <c r="H1" s="231"/>
      <c r="I1" s="231"/>
      <c r="J1" s="231"/>
      <c r="K1" s="231"/>
      <c r="L1" s="231"/>
      <c r="M1" s="231"/>
      <c r="N1" s="231"/>
      <c r="O1" s="231"/>
      <c r="P1" s="231"/>
      <c r="Q1" s="231"/>
      <c r="R1" s="231"/>
      <c r="S1" s="231"/>
      <c r="T1" s="231"/>
    </row>
    <row r="2" spans="1:20">
      <c r="A2" s="232" t="s">
        <v>62</v>
      </c>
      <c r="B2" s="233"/>
      <c r="C2" s="233"/>
      <c r="D2" s="233"/>
      <c r="E2" s="233"/>
      <c r="F2" s="233"/>
      <c r="G2" s="233"/>
      <c r="H2" s="233"/>
      <c r="I2" s="233"/>
      <c r="J2" s="233"/>
      <c r="K2" s="233"/>
      <c r="L2" s="233"/>
      <c r="M2" s="233"/>
      <c r="N2" s="233"/>
      <c r="O2" s="233"/>
      <c r="P2" s="233"/>
      <c r="Q2" s="233"/>
      <c r="R2" s="233"/>
      <c r="S2" s="233"/>
      <c r="T2" s="233"/>
    </row>
    <row r="3" spans="1:20" ht="21" thickBot="1">
      <c r="A3" s="234"/>
      <c r="B3" s="234"/>
      <c r="C3" s="234"/>
      <c r="D3" s="234"/>
      <c r="E3" s="234"/>
      <c r="F3" s="234"/>
      <c r="G3" s="234"/>
      <c r="H3" s="234"/>
      <c r="I3" s="234"/>
      <c r="J3" s="234"/>
      <c r="K3" s="234"/>
      <c r="L3" s="234"/>
      <c r="M3" s="234"/>
      <c r="N3" s="234"/>
      <c r="O3" s="234"/>
      <c r="P3" s="234"/>
      <c r="Q3" s="234"/>
      <c r="R3" s="234"/>
      <c r="S3" s="234"/>
      <c r="T3" s="234"/>
    </row>
    <row r="4" spans="1:20" ht="21" thickBot="1">
      <c r="A4" s="235" t="s">
        <v>63</v>
      </c>
      <c r="B4" s="236"/>
      <c r="C4" s="236"/>
      <c r="D4" s="236"/>
      <c r="E4" s="236"/>
      <c r="F4" s="236"/>
      <c r="G4" s="236"/>
      <c r="H4" s="236"/>
      <c r="I4" s="236"/>
      <c r="J4" s="236"/>
      <c r="K4" s="236"/>
      <c r="L4" s="236"/>
      <c r="M4" s="236"/>
      <c r="N4" s="236"/>
      <c r="O4" s="236"/>
      <c r="P4" s="236"/>
      <c r="Q4" s="236"/>
      <c r="R4" s="236"/>
      <c r="S4" s="236"/>
      <c r="T4" s="237"/>
    </row>
    <row r="5" spans="1:20" ht="21" thickBot="1"/>
    <row r="6" spans="1:20">
      <c r="A6" s="238" t="s">
        <v>8</v>
      </c>
      <c r="B6" s="239"/>
      <c r="C6" s="240"/>
      <c r="D6" s="19" t="s">
        <v>64</v>
      </c>
      <c r="E6" s="19"/>
      <c r="F6" s="20" t="s">
        <v>65</v>
      </c>
      <c r="H6" s="229" t="s">
        <v>8</v>
      </c>
      <c r="I6" s="230"/>
      <c r="J6" s="230"/>
      <c r="K6" s="228" t="s">
        <v>64</v>
      </c>
      <c r="L6" s="228"/>
      <c r="M6" s="20" t="s">
        <v>65</v>
      </c>
      <c r="O6" s="229" t="s">
        <v>8</v>
      </c>
      <c r="P6" s="230"/>
      <c r="Q6" s="230"/>
      <c r="R6" s="228" t="s">
        <v>64</v>
      </c>
      <c r="S6" s="228"/>
      <c r="T6" s="20" t="s">
        <v>65</v>
      </c>
    </row>
    <row r="7" spans="1:20" ht="21" thickBot="1">
      <c r="A7" s="21" t="s">
        <v>66</v>
      </c>
      <c r="B7" s="22"/>
      <c r="C7" s="22"/>
      <c r="D7" s="23" t="s">
        <v>67</v>
      </c>
      <c r="E7" s="24">
        <v>30000</v>
      </c>
      <c r="F7" s="25">
        <v>3000</v>
      </c>
      <c r="H7" s="222" t="s">
        <v>68</v>
      </c>
      <c r="I7" s="221"/>
      <c r="J7" s="221"/>
      <c r="K7" s="23" t="s">
        <v>67</v>
      </c>
      <c r="L7" s="24">
        <v>25000</v>
      </c>
      <c r="M7" s="25">
        <v>2500</v>
      </c>
      <c r="O7" s="222" t="s">
        <v>69</v>
      </c>
      <c r="P7" s="221"/>
      <c r="Q7" s="221"/>
      <c r="R7" s="23" t="s">
        <v>67</v>
      </c>
      <c r="S7" s="24">
        <v>20000</v>
      </c>
      <c r="T7" s="25">
        <v>2000</v>
      </c>
    </row>
    <row r="8" spans="1:20">
      <c r="A8" s="229" t="s">
        <v>8</v>
      </c>
      <c r="B8" s="230"/>
      <c r="C8" s="230"/>
      <c r="D8" s="228" t="s">
        <v>64</v>
      </c>
      <c r="E8" s="228"/>
      <c r="F8" s="20" t="s">
        <v>65</v>
      </c>
      <c r="H8" s="229" t="s">
        <v>8</v>
      </c>
      <c r="I8" s="230"/>
      <c r="J8" s="230"/>
      <c r="K8" s="228" t="s">
        <v>64</v>
      </c>
      <c r="L8" s="228"/>
      <c r="M8" s="20" t="s">
        <v>65</v>
      </c>
      <c r="O8" s="229" t="s">
        <v>8</v>
      </c>
      <c r="P8" s="230"/>
      <c r="Q8" s="230"/>
      <c r="R8" s="228" t="s">
        <v>64</v>
      </c>
      <c r="S8" s="228"/>
      <c r="T8" s="20" t="s">
        <v>65</v>
      </c>
    </row>
    <row r="9" spans="1:20">
      <c r="A9" s="222" t="s">
        <v>66</v>
      </c>
      <c r="B9" s="221"/>
      <c r="C9" s="221"/>
      <c r="D9" s="23" t="s">
        <v>67</v>
      </c>
      <c r="E9" s="24">
        <v>30000</v>
      </c>
      <c r="F9" s="25">
        <v>3000</v>
      </c>
      <c r="H9" s="222" t="s">
        <v>68</v>
      </c>
      <c r="I9" s="221"/>
      <c r="J9" s="221"/>
      <c r="K9" s="23" t="s">
        <v>67</v>
      </c>
      <c r="L9" s="24">
        <v>25000</v>
      </c>
      <c r="M9" s="25">
        <v>2500</v>
      </c>
      <c r="O9" s="222" t="s">
        <v>69</v>
      </c>
      <c r="P9" s="221"/>
      <c r="Q9" s="221"/>
      <c r="R9" s="23" t="s">
        <v>67</v>
      </c>
      <c r="S9" s="24">
        <v>20000</v>
      </c>
      <c r="T9" s="25">
        <v>2000</v>
      </c>
    </row>
    <row r="10" spans="1:20" ht="20" customHeight="1">
      <c r="A10" s="222" t="s">
        <v>70</v>
      </c>
      <c r="B10" s="221"/>
      <c r="C10" s="221"/>
      <c r="D10" s="26" t="s">
        <v>71</v>
      </c>
      <c r="E10" s="27">
        <v>33750</v>
      </c>
      <c r="F10" s="225" t="s">
        <v>72</v>
      </c>
      <c r="H10" s="222" t="s">
        <v>70</v>
      </c>
      <c r="I10" s="221"/>
      <c r="J10" s="221"/>
      <c r="K10" s="26" t="s">
        <v>71</v>
      </c>
      <c r="L10" s="27">
        <v>28125</v>
      </c>
      <c r="M10" s="225" t="s">
        <v>73</v>
      </c>
      <c r="O10" s="222" t="s">
        <v>70</v>
      </c>
      <c r="P10" s="221"/>
      <c r="Q10" s="221"/>
      <c r="R10" s="26" t="s">
        <v>71</v>
      </c>
      <c r="S10" s="27">
        <v>22500</v>
      </c>
      <c r="T10" s="225" t="s">
        <v>74</v>
      </c>
    </row>
    <row r="11" spans="1:20">
      <c r="A11" s="222"/>
      <c r="B11" s="221"/>
      <c r="C11" s="221"/>
      <c r="D11" s="26" t="s">
        <v>75</v>
      </c>
      <c r="E11" s="27">
        <v>37500</v>
      </c>
      <c r="F11" s="226"/>
      <c r="H11" s="222"/>
      <c r="I11" s="221"/>
      <c r="J11" s="221"/>
      <c r="K11" s="26" t="s">
        <v>75</v>
      </c>
      <c r="L11" s="27">
        <v>31250</v>
      </c>
      <c r="M11" s="226"/>
      <c r="O11" s="222"/>
      <c r="P11" s="221"/>
      <c r="Q11" s="221"/>
      <c r="R11" s="26" t="s">
        <v>75</v>
      </c>
      <c r="S11" s="27">
        <v>25000</v>
      </c>
      <c r="T11" s="226"/>
    </row>
    <row r="12" spans="1:20">
      <c r="A12" s="222"/>
      <c r="B12" s="221"/>
      <c r="C12" s="221"/>
      <c r="D12" s="26" t="s">
        <v>76</v>
      </c>
      <c r="E12" s="27">
        <v>41250</v>
      </c>
      <c r="F12" s="226"/>
      <c r="H12" s="222"/>
      <c r="I12" s="221"/>
      <c r="J12" s="221"/>
      <c r="K12" s="26" t="s">
        <v>76</v>
      </c>
      <c r="L12" s="27">
        <v>34375</v>
      </c>
      <c r="M12" s="226"/>
      <c r="O12" s="222"/>
      <c r="P12" s="221"/>
      <c r="Q12" s="221"/>
      <c r="R12" s="26" t="s">
        <v>76</v>
      </c>
      <c r="S12" s="27">
        <v>27500</v>
      </c>
      <c r="T12" s="226"/>
    </row>
    <row r="13" spans="1:20">
      <c r="A13" s="222"/>
      <c r="B13" s="221"/>
      <c r="C13" s="221"/>
      <c r="D13" s="26" t="s">
        <v>77</v>
      </c>
      <c r="E13" s="27">
        <v>45000</v>
      </c>
      <c r="F13" s="226"/>
      <c r="H13" s="222"/>
      <c r="I13" s="221"/>
      <c r="J13" s="221"/>
      <c r="K13" s="26" t="s">
        <v>77</v>
      </c>
      <c r="L13" s="27">
        <v>37500</v>
      </c>
      <c r="M13" s="226"/>
      <c r="O13" s="222"/>
      <c r="P13" s="221"/>
      <c r="Q13" s="221"/>
      <c r="R13" s="26" t="s">
        <v>77</v>
      </c>
      <c r="S13" s="27">
        <v>30000</v>
      </c>
      <c r="T13" s="226"/>
    </row>
    <row r="14" spans="1:20" ht="20" customHeight="1">
      <c r="A14" s="222"/>
      <c r="B14" s="221"/>
      <c r="C14" s="221"/>
      <c r="D14" s="26" t="s">
        <v>78</v>
      </c>
      <c r="E14" s="27">
        <v>49500</v>
      </c>
      <c r="F14" s="225" t="s">
        <v>79</v>
      </c>
      <c r="H14" s="222"/>
      <c r="I14" s="221"/>
      <c r="J14" s="221"/>
      <c r="K14" s="26" t="s">
        <v>78</v>
      </c>
      <c r="L14" s="27">
        <v>41250</v>
      </c>
      <c r="M14" s="225" t="s">
        <v>80</v>
      </c>
      <c r="O14" s="222"/>
      <c r="P14" s="221"/>
      <c r="Q14" s="221"/>
      <c r="R14" s="26" t="s">
        <v>78</v>
      </c>
      <c r="S14" s="27">
        <v>33000</v>
      </c>
      <c r="T14" s="225" t="s">
        <v>81</v>
      </c>
    </row>
    <row r="15" spans="1:20">
      <c r="A15" s="222"/>
      <c r="B15" s="221"/>
      <c r="C15" s="221"/>
      <c r="D15" s="26" t="s">
        <v>82</v>
      </c>
      <c r="E15" s="27">
        <v>54000</v>
      </c>
      <c r="F15" s="226"/>
      <c r="H15" s="222"/>
      <c r="I15" s="221"/>
      <c r="J15" s="221"/>
      <c r="K15" s="26" t="s">
        <v>82</v>
      </c>
      <c r="L15" s="27">
        <v>45000</v>
      </c>
      <c r="M15" s="226"/>
      <c r="O15" s="222"/>
      <c r="P15" s="221"/>
      <c r="Q15" s="221"/>
      <c r="R15" s="26" t="s">
        <v>82</v>
      </c>
      <c r="S15" s="27">
        <v>36000</v>
      </c>
      <c r="T15" s="226"/>
    </row>
    <row r="16" spans="1:20">
      <c r="A16" s="222"/>
      <c r="B16" s="221"/>
      <c r="C16" s="221"/>
      <c r="D16" s="26" t="s">
        <v>83</v>
      </c>
      <c r="E16" s="27">
        <v>58500</v>
      </c>
      <c r="F16" s="226"/>
      <c r="H16" s="222"/>
      <c r="I16" s="221"/>
      <c r="J16" s="221"/>
      <c r="K16" s="26" t="s">
        <v>83</v>
      </c>
      <c r="L16" s="27">
        <v>48750</v>
      </c>
      <c r="M16" s="226"/>
      <c r="O16" s="222"/>
      <c r="P16" s="221"/>
      <c r="Q16" s="221"/>
      <c r="R16" s="26" t="s">
        <v>83</v>
      </c>
      <c r="S16" s="27">
        <v>39000</v>
      </c>
      <c r="T16" s="226"/>
    </row>
    <row r="17" spans="1:20">
      <c r="A17" s="222"/>
      <c r="B17" s="221"/>
      <c r="C17" s="221"/>
      <c r="D17" s="26" t="s">
        <v>84</v>
      </c>
      <c r="E17" s="28">
        <v>63000</v>
      </c>
      <c r="F17" s="226"/>
      <c r="H17" s="222"/>
      <c r="I17" s="221"/>
      <c r="J17" s="221"/>
      <c r="K17" s="26" t="s">
        <v>84</v>
      </c>
      <c r="L17" s="28">
        <v>52500</v>
      </c>
      <c r="M17" s="226"/>
      <c r="O17" s="222"/>
      <c r="P17" s="221"/>
      <c r="Q17" s="221"/>
      <c r="R17" s="26" t="s">
        <v>84</v>
      </c>
      <c r="S17" s="28">
        <v>42000</v>
      </c>
      <c r="T17" s="226"/>
    </row>
    <row r="18" spans="1:20">
      <c r="A18" s="222"/>
      <c r="B18" s="221"/>
      <c r="C18" s="221"/>
      <c r="D18" s="26" t="s">
        <v>85</v>
      </c>
      <c r="E18" s="27">
        <v>67500</v>
      </c>
      <c r="F18" s="226"/>
      <c r="H18" s="222"/>
      <c r="I18" s="221"/>
      <c r="J18" s="221"/>
      <c r="K18" s="26" t="s">
        <v>85</v>
      </c>
      <c r="L18" s="27">
        <v>56250</v>
      </c>
      <c r="M18" s="226"/>
      <c r="O18" s="222"/>
      <c r="P18" s="221"/>
      <c r="Q18" s="221"/>
      <c r="R18" s="26" t="s">
        <v>85</v>
      </c>
      <c r="S18" s="27">
        <v>45000</v>
      </c>
      <c r="T18" s="226"/>
    </row>
    <row r="19" spans="1:20">
      <c r="A19" s="222"/>
      <c r="B19" s="221"/>
      <c r="C19" s="221"/>
      <c r="D19" s="26" t="s">
        <v>86</v>
      </c>
      <c r="E19" s="27">
        <v>72000</v>
      </c>
      <c r="F19" s="226"/>
      <c r="H19" s="222"/>
      <c r="I19" s="221"/>
      <c r="J19" s="221"/>
      <c r="K19" s="26" t="s">
        <v>86</v>
      </c>
      <c r="L19" s="27">
        <v>60000</v>
      </c>
      <c r="M19" s="226"/>
      <c r="O19" s="222"/>
      <c r="P19" s="221"/>
      <c r="Q19" s="221"/>
      <c r="R19" s="26" t="s">
        <v>86</v>
      </c>
      <c r="S19" s="27">
        <v>48000</v>
      </c>
      <c r="T19" s="226"/>
    </row>
    <row r="20" spans="1:20">
      <c r="A20" s="222"/>
      <c r="B20" s="221"/>
      <c r="C20" s="221"/>
      <c r="D20" s="26" t="s">
        <v>87</v>
      </c>
      <c r="E20" s="27">
        <v>76500</v>
      </c>
      <c r="F20" s="226"/>
      <c r="H20" s="222"/>
      <c r="I20" s="221"/>
      <c r="J20" s="221"/>
      <c r="K20" s="26" t="s">
        <v>87</v>
      </c>
      <c r="L20" s="27">
        <v>63750</v>
      </c>
      <c r="M20" s="226"/>
      <c r="O20" s="222"/>
      <c r="P20" s="221"/>
      <c r="Q20" s="221"/>
      <c r="R20" s="26" t="s">
        <v>87</v>
      </c>
      <c r="S20" s="27">
        <v>51000</v>
      </c>
      <c r="T20" s="226"/>
    </row>
    <row r="21" spans="1:20">
      <c r="A21" s="222"/>
      <c r="B21" s="221"/>
      <c r="C21" s="221"/>
      <c r="D21" s="26" t="s">
        <v>88</v>
      </c>
      <c r="E21" s="27">
        <v>81000</v>
      </c>
      <c r="F21" s="226"/>
      <c r="H21" s="222"/>
      <c r="I21" s="221"/>
      <c r="J21" s="221"/>
      <c r="K21" s="26" t="s">
        <v>88</v>
      </c>
      <c r="L21" s="27">
        <v>67500</v>
      </c>
      <c r="M21" s="226"/>
      <c r="O21" s="222"/>
      <c r="P21" s="221"/>
      <c r="Q21" s="221"/>
      <c r="R21" s="26" t="s">
        <v>88</v>
      </c>
      <c r="S21" s="27">
        <v>54000</v>
      </c>
      <c r="T21" s="226"/>
    </row>
    <row r="22" spans="1:20">
      <c r="A22" s="222"/>
      <c r="B22" s="221"/>
      <c r="C22" s="221"/>
      <c r="D22" s="26" t="s">
        <v>89</v>
      </c>
      <c r="E22" s="27">
        <v>85500</v>
      </c>
      <c r="F22" s="226"/>
      <c r="H22" s="222"/>
      <c r="I22" s="221"/>
      <c r="J22" s="221"/>
      <c r="K22" s="26" t="s">
        <v>89</v>
      </c>
      <c r="L22" s="27">
        <v>71250</v>
      </c>
      <c r="M22" s="226"/>
      <c r="O22" s="222"/>
      <c r="P22" s="221"/>
      <c r="Q22" s="221"/>
      <c r="R22" s="26" t="s">
        <v>89</v>
      </c>
      <c r="S22" s="27">
        <v>57000</v>
      </c>
      <c r="T22" s="226"/>
    </row>
    <row r="23" spans="1:20">
      <c r="A23" s="222"/>
      <c r="B23" s="221"/>
      <c r="C23" s="221"/>
      <c r="D23" s="26" t="s">
        <v>90</v>
      </c>
      <c r="E23" s="27">
        <v>90000</v>
      </c>
      <c r="F23" s="226"/>
      <c r="H23" s="222"/>
      <c r="I23" s="221"/>
      <c r="J23" s="221"/>
      <c r="K23" s="26" t="s">
        <v>90</v>
      </c>
      <c r="L23" s="27">
        <v>75000</v>
      </c>
      <c r="M23" s="226"/>
      <c r="O23" s="222"/>
      <c r="P23" s="221"/>
      <c r="Q23" s="221"/>
      <c r="R23" s="26" t="s">
        <v>90</v>
      </c>
      <c r="S23" s="27">
        <v>60000</v>
      </c>
      <c r="T23" s="226"/>
    </row>
    <row r="24" spans="1:20" ht="20" customHeight="1">
      <c r="A24" s="222" t="s">
        <v>91</v>
      </c>
      <c r="B24" s="221"/>
      <c r="C24" s="221"/>
      <c r="D24" s="227" t="s">
        <v>92</v>
      </c>
      <c r="E24" s="218"/>
      <c r="F24" s="219"/>
      <c r="H24" s="222" t="s">
        <v>91</v>
      </c>
      <c r="I24" s="221"/>
      <c r="J24" s="221"/>
      <c r="K24" s="227" t="s">
        <v>93</v>
      </c>
      <c r="L24" s="218"/>
      <c r="M24" s="219"/>
      <c r="O24" s="222" t="s">
        <v>91</v>
      </c>
      <c r="P24" s="221"/>
      <c r="Q24" s="221"/>
      <c r="R24" s="227" t="s">
        <v>94</v>
      </c>
      <c r="S24" s="218"/>
      <c r="T24" s="219"/>
    </row>
    <row r="25" spans="1:20">
      <c r="A25" s="222"/>
      <c r="B25" s="221"/>
      <c r="C25" s="221"/>
      <c r="D25" s="218"/>
      <c r="E25" s="218"/>
      <c r="F25" s="219"/>
      <c r="H25" s="222"/>
      <c r="I25" s="221"/>
      <c r="J25" s="221"/>
      <c r="K25" s="218"/>
      <c r="L25" s="218"/>
      <c r="M25" s="219"/>
      <c r="O25" s="222"/>
      <c r="P25" s="221"/>
      <c r="Q25" s="221"/>
      <c r="R25" s="218"/>
      <c r="S25" s="218"/>
      <c r="T25" s="219"/>
    </row>
    <row r="26" spans="1:20">
      <c r="A26" s="222"/>
      <c r="B26" s="221"/>
      <c r="C26" s="221"/>
      <c r="D26" s="218"/>
      <c r="E26" s="218"/>
      <c r="F26" s="219"/>
      <c r="H26" s="222"/>
      <c r="I26" s="221"/>
      <c r="J26" s="221"/>
      <c r="K26" s="218"/>
      <c r="L26" s="218"/>
      <c r="M26" s="219"/>
      <c r="O26" s="222"/>
      <c r="P26" s="221"/>
      <c r="Q26" s="221"/>
      <c r="R26" s="218"/>
      <c r="S26" s="218"/>
      <c r="T26" s="219"/>
    </row>
    <row r="27" spans="1:20" ht="20" customHeight="1">
      <c r="A27" s="222" t="s">
        <v>95</v>
      </c>
      <c r="B27" s="221"/>
      <c r="C27" s="221"/>
      <c r="D27" s="224" t="s">
        <v>96</v>
      </c>
      <c r="E27" s="218"/>
      <c r="F27" s="219"/>
      <c r="H27" s="222" t="s">
        <v>95</v>
      </c>
      <c r="I27" s="221"/>
      <c r="J27" s="221"/>
      <c r="K27" s="224" t="s">
        <v>97</v>
      </c>
      <c r="L27" s="218"/>
      <c r="M27" s="219"/>
      <c r="O27" s="222" t="s">
        <v>95</v>
      </c>
      <c r="P27" s="221"/>
      <c r="Q27" s="221"/>
      <c r="R27" s="224" t="s">
        <v>97</v>
      </c>
      <c r="S27" s="218"/>
      <c r="T27" s="219"/>
    </row>
    <row r="28" spans="1:20">
      <c r="A28" s="222"/>
      <c r="B28" s="221"/>
      <c r="C28" s="221"/>
      <c r="D28" s="218"/>
      <c r="E28" s="218"/>
      <c r="F28" s="219"/>
      <c r="H28" s="222"/>
      <c r="I28" s="221"/>
      <c r="J28" s="221"/>
      <c r="K28" s="218"/>
      <c r="L28" s="218"/>
      <c r="M28" s="219"/>
      <c r="O28" s="222"/>
      <c r="P28" s="221"/>
      <c r="Q28" s="221"/>
      <c r="R28" s="218"/>
      <c r="S28" s="218"/>
      <c r="T28" s="219"/>
    </row>
    <row r="29" spans="1:20" ht="20" customHeight="1">
      <c r="A29" s="220" t="s">
        <v>98</v>
      </c>
      <c r="B29" s="221"/>
      <c r="C29" s="221"/>
      <c r="D29" s="223" t="s">
        <v>99</v>
      </c>
      <c r="E29" s="218"/>
      <c r="F29" s="219"/>
      <c r="H29" s="220" t="s">
        <v>100</v>
      </c>
      <c r="I29" s="221"/>
      <c r="J29" s="221"/>
      <c r="K29" s="223" t="s">
        <v>101</v>
      </c>
      <c r="L29" s="218"/>
      <c r="M29" s="219"/>
      <c r="O29" s="220" t="s">
        <v>100</v>
      </c>
      <c r="P29" s="221"/>
      <c r="Q29" s="221"/>
      <c r="R29" s="223" t="s">
        <v>102</v>
      </c>
      <c r="S29" s="218"/>
      <c r="T29" s="219"/>
    </row>
    <row r="30" spans="1:20">
      <c r="A30" s="222"/>
      <c r="B30" s="221"/>
      <c r="C30" s="221"/>
      <c r="D30" s="218"/>
      <c r="E30" s="218"/>
      <c r="F30" s="219"/>
      <c r="H30" s="222"/>
      <c r="I30" s="221"/>
      <c r="J30" s="221"/>
      <c r="K30" s="218"/>
      <c r="L30" s="218"/>
      <c r="M30" s="219"/>
      <c r="O30" s="222"/>
      <c r="P30" s="221"/>
      <c r="Q30" s="221"/>
      <c r="R30" s="218"/>
      <c r="S30" s="218"/>
      <c r="T30" s="219"/>
    </row>
    <row r="31" spans="1:20">
      <c r="A31" s="222" t="s">
        <v>103</v>
      </c>
      <c r="B31" s="221"/>
      <c r="C31" s="221"/>
      <c r="D31" s="217" t="s">
        <v>104</v>
      </c>
      <c r="E31" s="218"/>
      <c r="F31" s="219"/>
      <c r="H31" s="222" t="s">
        <v>103</v>
      </c>
      <c r="I31" s="221"/>
      <c r="J31" s="221"/>
      <c r="K31" s="217" t="s">
        <v>105</v>
      </c>
      <c r="L31" s="218"/>
      <c r="M31" s="219"/>
      <c r="O31" s="222" t="s">
        <v>103</v>
      </c>
      <c r="P31" s="221"/>
      <c r="Q31" s="221"/>
      <c r="R31" s="217" t="s">
        <v>106</v>
      </c>
      <c r="S31" s="218"/>
      <c r="T31" s="219"/>
    </row>
    <row r="32" spans="1:20" ht="20" customHeight="1">
      <c r="A32" s="214" t="s">
        <v>107</v>
      </c>
      <c r="B32" s="215"/>
      <c r="C32" s="215"/>
      <c r="D32" s="217" t="s">
        <v>108</v>
      </c>
      <c r="E32" s="218"/>
      <c r="F32" s="219"/>
      <c r="H32" s="214" t="s">
        <v>107</v>
      </c>
      <c r="I32" s="215"/>
      <c r="J32" s="215"/>
      <c r="K32" s="217" t="s">
        <v>108</v>
      </c>
      <c r="L32" s="218"/>
      <c r="M32" s="219"/>
      <c r="O32" s="214" t="s">
        <v>107</v>
      </c>
      <c r="P32" s="215"/>
      <c r="Q32" s="215"/>
      <c r="R32" s="217" t="s">
        <v>108</v>
      </c>
      <c r="S32" s="218"/>
      <c r="T32" s="219"/>
    </row>
    <row r="33" spans="1:20">
      <c r="A33" s="216"/>
      <c r="B33" s="215"/>
      <c r="C33" s="215"/>
      <c r="D33" s="218"/>
      <c r="E33" s="218"/>
      <c r="F33" s="219"/>
      <c r="H33" s="216"/>
      <c r="I33" s="215"/>
      <c r="J33" s="215"/>
      <c r="K33" s="218"/>
      <c r="L33" s="218"/>
      <c r="M33" s="219"/>
      <c r="O33" s="216"/>
      <c r="P33" s="215"/>
      <c r="Q33" s="215"/>
      <c r="R33" s="218"/>
      <c r="S33" s="218"/>
      <c r="T33" s="219"/>
    </row>
    <row r="34" spans="1:20" ht="21" thickBot="1">
      <c r="A34" s="210" t="s">
        <v>109</v>
      </c>
      <c r="B34" s="211"/>
      <c r="C34" s="211"/>
      <c r="D34" s="212" t="s">
        <v>110</v>
      </c>
      <c r="E34" s="212"/>
      <c r="F34" s="213"/>
      <c r="H34" s="210" t="s">
        <v>109</v>
      </c>
      <c r="I34" s="211"/>
      <c r="J34" s="211"/>
      <c r="K34" s="212" t="s">
        <v>110</v>
      </c>
      <c r="L34" s="212"/>
      <c r="M34" s="213"/>
      <c r="O34" s="210" t="s">
        <v>109</v>
      </c>
      <c r="P34" s="211"/>
      <c r="Q34" s="211"/>
      <c r="R34" s="212" t="s">
        <v>110</v>
      </c>
      <c r="S34" s="212"/>
      <c r="T34" s="213"/>
    </row>
    <row r="36" spans="1:20">
      <c r="A36" s="208" t="s">
        <v>111</v>
      </c>
      <c r="B36" s="208"/>
      <c r="C36" s="208"/>
    </row>
    <row r="37" spans="1:20">
      <c r="A37" t="s">
        <v>112</v>
      </c>
    </row>
    <row r="38" spans="1:20">
      <c r="A38" t="s">
        <v>113</v>
      </c>
    </row>
    <row r="39" spans="1:20">
      <c r="A39" t="s">
        <v>114</v>
      </c>
    </row>
    <row r="40" spans="1:20">
      <c r="A40" t="s">
        <v>115</v>
      </c>
    </row>
    <row r="41" spans="1:20">
      <c r="A41" s="208" t="s">
        <v>116</v>
      </c>
      <c r="B41" s="208"/>
      <c r="C41" s="208"/>
    </row>
    <row r="42" spans="1:20">
      <c r="A42" t="s">
        <v>117</v>
      </c>
    </row>
    <row r="43" spans="1:20">
      <c r="A43" t="s">
        <v>118</v>
      </c>
    </row>
    <row r="44" spans="1:20">
      <c r="A44" t="s">
        <v>119</v>
      </c>
    </row>
    <row r="45" spans="1:20">
      <c r="A45" t="s">
        <v>120</v>
      </c>
    </row>
  </sheetData>
  <mergeCells count="66">
    <mergeCell ref="A1:T1"/>
    <mergeCell ref="A2:T3"/>
    <mergeCell ref="A4:T4"/>
    <mergeCell ref="A6:C6"/>
    <mergeCell ref="H6:J6"/>
    <mergeCell ref="K6:L6"/>
    <mergeCell ref="O6:Q6"/>
    <mergeCell ref="R6:S6"/>
    <mergeCell ref="H7:J7"/>
    <mergeCell ref="O7:Q7"/>
    <mergeCell ref="A8:C8"/>
    <mergeCell ref="D8:E8"/>
    <mergeCell ref="H8:J8"/>
    <mergeCell ref="K8:L8"/>
    <mergeCell ref="O8:Q8"/>
    <mergeCell ref="R8:S8"/>
    <mergeCell ref="A9:C9"/>
    <mergeCell ref="H9:J9"/>
    <mergeCell ref="O9:Q9"/>
    <mergeCell ref="A10:C23"/>
    <mergeCell ref="F10:F13"/>
    <mergeCell ref="H10:J23"/>
    <mergeCell ref="M10:M13"/>
    <mergeCell ref="O10:Q23"/>
    <mergeCell ref="A24:C26"/>
    <mergeCell ref="D24:F26"/>
    <mergeCell ref="H24:J26"/>
    <mergeCell ref="K24:M26"/>
    <mergeCell ref="O24:Q26"/>
    <mergeCell ref="R27:T28"/>
    <mergeCell ref="T10:T13"/>
    <mergeCell ref="F14:F23"/>
    <mergeCell ref="M14:M23"/>
    <mergeCell ref="T14:T23"/>
    <mergeCell ref="R24:T26"/>
    <mergeCell ref="A27:C28"/>
    <mergeCell ref="D27:F28"/>
    <mergeCell ref="H27:J28"/>
    <mergeCell ref="K27:M28"/>
    <mergeCell ref="O27:Q28"/>
    <mergeCell ref="R31:T31"/>
    <mergeCell ref="A29:C30"/>
    <mergeCell ref="D29:F30"/>
    <mergeCell ref="H29:J30"/>
    <mergeCell ref="K29:M30"/>
    <mergeCell ref="O29:Q30"/>
    <mergeCell ref="R29:T30"/>
    <mergeCell ref="A31:C31"/>
    <mergeCell ref="D31:F31"/>
    <mergeCell ref="H31:J31"/>
    <mergeCell ref="K31:M31"/>
    <mergeCell ref="O31:Q31"/>
    <mergeCell ref="K34:M34"/>
    <mergeCell ref="O34:Q34"/>
    <mergeCell ref="R34:T34"/>
    <mergeCell ref="A32:C33"/>
    <mergeCell ref="D32:F33"/>
    <mergeCell ref="H32:J33"/>
    <mergeCell ref="K32:M33"/>
    <mergeCell ref="O32:Q33"/>
    <mergeCell ref="R32:T33"/>
    <mergeCell ref="A36:C36"/>
    <mergeCell ref="A41:C41"/>
    <mergeCell ref="A34:C34"/>
    <mergeCell ref="D34:F34"/>
    <mergeCell ref="H34:J34"/>
  </mergeCells>
  <phoneticPr fontId="1"/>
  <pageMargins left="0.7" right="0.7" top="0.75" bottom="0.75" header="0.3" footer="0.3"/>
  <pageSetup paperSize="9"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請求書発行の注意点</vt:lpstr>
      <vt:lpstr>入力参考</vt:lpstr>
      <vt:lpstr>①請求書</vt:lpstr>
      <vt:lpstr>②請求書明細（自動入力）※①と一緒に送付してください</vt:lpstr>
      <vt:lpstr>撮影部料金</vt:lpstr>
      <vt:lpstr>①請求書!Print_Area</vt:lpstr>
      <vt:lpstr>'②請求書明細（自動入力）※①と一緒に送付してください'!Print_Area</vt:lpstr>
      <vt:lpstr>撮影部料金!Print_Area</vt:lpstr>
      <vt:lpstr>請求書発行の注意点!Print_Area</vt:lpstr>
      <vt:lpstr>入力参考!Print_Area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ishima</dc:creator>
  <cp:lastModifiedBy>ダンスノッ トアクト</cp:lastModifiedBy>
  <cp:lastPrinted>2024-09-26T02:19:06Z</cp:lastPrinted>
  <dcterms:created xsi:type="dcterms:W3CDTF">2024-08-08T04:10:34Z</dcterms:created>
  <dcterms:modified xsi:type="dcterms:W3CDTF">2024-10-11T03:32:53Z</dcterms:modified>
</cp:coreProperties>
</file>